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7476" windowHeight="2652" firstSheet="3" activeTab="3"/>
  </bookViews>
  <sheets>
    <sheet name="ITNS280" sheetId="1" state="veryHidden" r:id="rId1"/>
    <sheet name="Sheet1" sheetId="2" state="veryHidden" r:id="rId2"/>
    <sheet name="DATABASE" sheetId="3" state="veryHidden" r:id="rId3"/>
    <sheet name="Macro-disabled" sheetId="4" r:id="rId4"/>
  </sheets>
  <definedNames>
    <definedName name="ak">'ITNS280'!$AJ$5</definedName>
    <definedName name="ayear">'Sheet1'!$C$3:$C$14</definedName>
    <definedName name="pan">OFFSET('DATABASE'!$A$1,1,0,COUNTA('DATABASE'!$A:$A)-1,1)</definedName>
    <definedName name="_xlnm.Print_Area" localSheetId="0">'ITNS280'!$A$1:$AK$56</definedName>
    <definedName name="states">'Sheet1'!$A$2:$A$38</definedName>
  </definedNames>
  <calcPr fullCalcOnLoad="1"/>
</workbook>
</file>

<file path=xl/sharedStrings.xml><?xml version="1.0" encoding="utf-8"?>
<sst xmlns="http://schemas.openxmlformats.org/spreadsheetml/2006/main" count="164" uniqueCount="140">
  <si>
    <t xml:space="preserve">* Important : Please see notes overleaf before </t>
  </si>
  <si>
    <t>Single Copy (to be sent to the ZAO)</t>
  </si>
  <si>
    <t>filling up the challan</t>
  </si>
  <si>
    <r>
      <t xml:space="preserve">Tax Applicable </t>
    </r>
    <r>
      <rPr>
        <sz val="9"/>
        <color indexed="8"/>
        <rFont val="Arial"/>
        <family val="2"/>
      </rPr>
      <t>(Tick One)</t>
    </r>
    <r>
      <rPr>
        <b/>
        <sz val="9"/>
        <color indexed="8"/>
        <rFont val="Arial"/>
        <family val="2"/>
      </rPr>
      <t>*</t>
    </r>
  </si>
  <si>
    <t>CHALLAN</t>
  </si>
  <si>
    <t xml:space="preserve">(0020) INCOME-TAX  ON COMPANIES </t>
  </si>
  <si>
    <t>`</t>
  </si>
  <si>
    <t>Assessment Year</t>
  </si>
  <si>
    <t>NO./</t>
  </si>
  <si>
    <t>(CORPORATION TAX)</t>
  </si>
  <si>
    <t xml:space="preserve"> -</t>
  </si>
  <si>
    <t>ITNS 280</t>
  </si>
  <si>
    <t>(0021) INCOME TAX (OTHER THAN</t>
  </si>
  <si>
    <t>COMPANIES)</t>
  </si>
  <si>
    <t xml:space="preserve">Permanent Account Number </t>
  </si>
  <si>
    <t xml:space="preserve">Full Name </t>
  </si>
  <si>
    <t>Complete Address with City &amp; State</t>
  </si>
  <si>
    <t xml:space="preserve">Tel. No. </t>
  </si>
  <si>
    <r>
      <t>Type of Payment</t>
    </r>
    <r>
      <rPr>
        <sz val="9"/>
        <color indexed="8"/>
        <rFont val="Arial"/>
        <family val="2"/>
      </rPr>
      <t xml:space="preserve"> (Tick One)</t>
    </r>
  </si>
  <si>
    <t xml:space="preserve">Advance Tax (100) </t>
  </si>
  <si>
    <t>Surtax (102)</t>
  </si>
  <si>
    <t xml:space="preserve">Self Assessment Tax (300) </t>
  </si>
  <si>
    <t>Tax on Distributed Profits of Domestic Companies (106)</t>
  </si>
  <si>
    <t xml:space="preserve">Tax on Regular Assessment (400) </t>
  </si>
  <si>
    <t xml:space="preserve">DETAILS OF PAYMENTS </t>
  </si>
  <si>
    <t>Amount (in Rs. Only)</t>
  </si>
  <si>
    <t xml:space="preserve">FOR USE IN RECEIVING BANK </t>
  </si>
  <si>
    <t>Income Tax</t>
  </si>
  <si>
    <t>Debit to A/c / Cheque credited on</t>
  </si>
  <si>
    <t xml:space="preserve">Surcharge  </t>
  </si>
  <si>
    <t>Education Cess</t>
  </si>
  <si>
    <t xml:space="preserve">Interest </t>
  </si>
  <si>
    <t>D</t>
  </si>
  <si>
    <t>M</t>
  </si>
  <si>
    <t>Y</t>
  </si>
  <si>
    <t xml:space="preserve">Penalty </t>
  </si>
  <si>
    <t xml:space="preserve">Others </t>
  </si>
  <si>
    <t xml:space="preserve">Total </t>
  </si>
  <si>
    <t xml:space="preserve">SPACE FOR BANK SEAL </t>
  </si>
  <si>
    <t>Total (in words)</t>
  </si>
  <si>
    <t>CRORES</t>
  </si>
  <si>
    <t>LACS</t>
  </si>
  <si>
    <t>THOUSANDS</t>
  </si>
  <si>
    <t>HUNDREDS</t>
  </si>
  <si>
    <t>TENS</t>
  </si>
  <si>
    <t>UNITS</t>
  </si>
  <si>
    <t>Paid in Cash/Debit to  A/c /Cheque No.</t>
  </si>
  <si>
    <t>Dated</t>
  </si>
  <si>
    <t xml:space="preserve">Drawn on </t>
  </si>
  <si>
    <t>(Name of the Bank and Branch)</t>
  </si>
  <si>
    <t>Date:</t>
  </si>
  <si>
    <t>Rs.</t>
  </si>
  <si>
    <t>Signature of person making payment</t>
  </si>
  <si>
    <r>
      <t>Taxpayers Counterfoil</t>
    </r>
    <r>
      <rPr>
        <sz val="9"/>
        <color indexed="8"/>
        <rFont val="Arial"/>
        <family val="2"/>
      </rPr>
      <t xml:space="preserve"> (To be filled up by tax payer) </t>
    </r>
  </si>
  <si>
    <t>PAN</t>
  </si>
  <si>
    <t xml:space="preserve">Received from </t>
  </si>
  <si>
    <t>(Name)</t>
  </si>
  <si>
    <t>Cash/ Debit to A/c /Cheque No.</t>
  </si>
  <si>
    <t>For Rs.</t>
  </si>
  <si>
    <t>Rs. (in words)</t>
  </si>
  <si>
    <t xml:space="preserve">on account of  </t>
  </si>
  <si>
    <t>Income Tax on</t>
  </si>
  <si>
    <t>Type of Payment</t>
  </si>
  <si>
    <t xml:space="preserve">for the Assessment Year </t>
  </si>
  <si>
    <t xml:space="preserve">    Pin</t>
  </si>
  <si>
    <t xml:space="preserve"> Only</t>
  </si>
  <si>
    <t>/-</t>
  </si>
  <si>
    <t>2012-13</t>
  </si>
  <si>
    <t>2011-12</t>
  </si>
  <si>
    <t>2013-14</t>
  </si>
  <si>
    <t>2014-15</t>
  </si>
  <si>
    <t>2015-16</t>
  </si>
  <si>
    <t>2016-17</t>
  </si>
  <si>
    <t>Tax on Distributed Income to Unit Holders (107)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</si>
  <si>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</si>
  <si>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</si>
  <si>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</si>
  <si>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</si>
  <si>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</si>
  <si>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</si>
  <si>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</si>
  <si>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</si>
  <si>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</si>
  <si>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</si>
  <si>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</si>
  <si>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</si>
  <si>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</si>
  <si>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</si>
  <si>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</si>
  <si>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</si>
  <si>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</si>
  <si>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</si>
  <si>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</si>
  <si>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</si>
  <si>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</si>
  <si>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</si>
  <si>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</si>
  <si>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</si>
  <si>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</si>
  <si>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</si>
  <si>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</si>
  <si>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</si>
  <si>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</si>
  <si>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</si>
  <si>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</si>
  <si>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</si>
  <si>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</si>
  <si>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</si>
  <si>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</si>
  <si>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States</t>
  </si>
  <si>
    <t>2010-11</t>
  </si>
  <si>
    <t>2009-10</t>
  </si>
  <si>
    <t>2008-09</t>
  </si>
  <si>
    <t>2007-08</t>
  </si>
  <si>
    <t>2006-07</t>
  </si>
  <si>
    <t>2005-06</t>
  </si>
  <si>
    <t>Name</t>
  </si>
  <si>
    <t>Address1</t>
  </si>
  <si>
    <t>Address2</t>
  </si>
  <si>
    <t>State</t>
  </si>
  <si>
    <t>Tel No</t>
  </si>
  <si>
    <t>Pin Code</t>
  </si>
  <si>
    <t>Control Source</t>
  </si>
  <si>
    <t>Add1</t>
  </si>
  <si>
    <t>Add2</t>
  </si>
  <si>
    <t>state</t>
  </si>
  <si>
    <t>tel</t>
  </si>
  <si>
    <t>pin</t>
  </si>
  <si>
    <t>AADPL7766A</t>
  </si>
  <si>
    <t xml:space="preserve">                                 Name</t>
  </si>
  <si>
    <t>2017-18</t>
  </si>
  <si>
    <t>2018-19</t>
  </si>
  <si>
    <t>MACROS MUST BE ENABLED TO USE THIS CHALLAN</t>
  </si>
  <si>
    <t>2019-20</t>
  </si>
  <si>
    <t>TELANGANA</t>
  </si>
  <si>
    <t>2020-21</t>
  </si>
  <si>
    <t>2021-22</t>
  </si>
  <si>
    <t>2022-23</t>
  </si>
  <si>
    <t>LADAKH</t>
  </si>
  <si>
    <t>2023-24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</si>
</sst>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22"/>
      <color indexed="10"/>
      <name val="Calibri"/>
      <family val="2"/>
    </font>
    <font>
      <b/>
      <sz val="11"/>
      <color indexed="9"/>
      <name val="Batang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0" tint="-0.3499799966812134"/>
      <name val="Calibri"/>
      <family val="2"/>
    </font>
    <font>
      <b/>
      <sz val="2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thin"/>
      <right style="thin"/>
      <top style="thin"/>
      <bottom style="medium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34" borderId="0" xfId="0" applyNumberFormat="1" applyFill="1" applyAlignment="1" quotePrefix="1">
      <alignment/>
    </xf>
    <xf numFmtId="176" fontId="0" fillId="0" borderId="0" xfId="0" applyNumberFormat="1" applyAlignment="1">
      <alignment/>
    </xf>
    <xf numFmtId="0" fontId="0" fillId="34" borderId="0" xfId="0" applyNumberFormat="1" applyFill="1" applyAlignment="1">
      <alignment horizontal="right"/>
    </xf>
    <xf numFmtId="0" fontId="0" fillId="0" borderId="11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5" fillId="0" borderId="16" xfId="0" applyFont="1" applyFill="1" applyBorder="1" applyAlignment="1" applyProtection="1">
      <alignment horizontal="left" vertical="center" indent="1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indent="1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right" vertical="center" indent="1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 applyProtection="1">
      <alignment vertical="center"/>
      <protection hidden="1"/>
    </xf>
    <xf numFmtId="0" fontId="8" fillId="0" borderId="21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3" fillId="0" borderId="18" xfId="0" applyFont="1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/>
      <protection hidden="1"/>
    </xf>
    <xf numFmtId="49" fontId="3" fillId="0" borderId="17" xfId="0" applyNumberFormat="1" applyFont="1" applyFill="1" applyBorder="1" applyAlignment="1" applyProtection="1">
      <alignment horizontal="left"/>
      <protection hidden="1"/>
    </xf>
    <xf numFmtId="0" fontId="3" fillId="0" borderId="22" xfId="0" applyFont="1" applyFill="1" applyBorder="1" applyAlignment="1" applyProtection="1">
      <alignment/>
      <protection hidden="1"/>
    </xf>
    <xf numFmtId="0" fontId="4" fillId="0" borderId="22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horizontal="left" indent="1"/>
      <protection hidden="1"/>
    </xf>
    <xf numFmtId="0" fontId="4" fillId="0" borderId="19" xfId="0" applyFont="1" applyFill="1" applyBorder="1" applyAlignment="1" applyProtection="1">
      <alignment horizontal="left" vertical="center" indent="1"/>
      <protection hidden="1"/>
    </xf>
    <xf numFmtId="0" fontId="4" fillId="0" borderId="19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10" xfId="0" applyFont="1" applyFill="1" applyBorder="1" applyAlignment="1" applyProtection="1">
      <alignment horizontal="left" indent="1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49" fontId="4" fillId="0" borderId="20" xfId="0" applyNumberFormat="1" applyFont="1" applyFill="1" applyBorder="1" applyAlignment="1" applyProtection="1">
      <alignment vertical="center"/>
      <protection hidden="1"/>
    </xf>
    <xf numFmtId="14" fontId="4" fillId="0" borderId="18" xfId="0" applyNumberFormat="1" applyFont="1" applyFill="1" applyBorder="1" applyAlignment="1" applyProtection="1">
      <alignment vertical="center"/>
      <protection hidden="1"/>
    </xf>
    <xf numFmtId="14" fontId="4" fillId="0" borderId="21" xfId="0" applyNumberFormat="1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4" fillId="0" borderId="25" xfId="0" applyFont="1" applyFill="1" applyBorder="1" applyAlignment="1" applyProtection="1">
      <alignment horizontal="left" vertical="center"/>
      <protection hidden="1"/>
    </xf>
    <xf numFmtId="0" fontId="4" fillId="0" borderId="26" xfId="0" applyFont="1" applyFill="1" applyBorder="1" applyAlignment="1" applyProtection="1">
      <alignment horizontal="left" vertical="center"/>
      <protection hidden="1"/>
    </xf>
    <xf numFmtId="0" fontId="29" fillId="34" borderId="0" xfId="0" applyNumberFormat="1" applyFont="1" applyFill="1" applyAlignment="1">
      <alignment horizontal="right"/>
    </xf>
    <xf numFmtId="49" fontId="29" fillId="0" borderId="0" xfId="0" applyNumberFormat="1" applyFont="1" applyAlignment="1">
      <alignment/>
    </xf>
    <xf numFmtId="49" fontId="29" fillId="0" borderId="0" xfId="0" applyNumberFormat="1" applyFont="1" applyFill="1" applyAlignment="1">
      <alignment/>
    </xf>
    <xf numFmtId="0" fontId="29" fillId="34" borderId="0" xfId="0" applyNumberFormat="1" applyFont="1" applyFill="1" applyAlignment="1">
      <alignment/>
    </xf>
    <xf numFmtId="0" fontId="29" fillId="34" borderId="0" xfId="0" applyNumberFormat="1" applyFont="1" applyFill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/>
    </xf>
    <xf numFmtId="49" fontId="29" fillId="33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2" fillId="0" borderId="0" xfId="52" applyAlignment="1" applyProtection="1">
      <alignment/>
      <protection/>
    </xf>
    <xf numFmtId="0" fontId="0" fillId="35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9" xfId="0" applyBorder="1" applyAlignment="1">
      <alignment/>
    </xf>
    <xf numFmtId="0" fontId="0" fillId="18" borderId="19" xfId="0" applyFill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1" xfId="0" applyBorder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49" fontId="29" fillId="0" borderId="0" xfId="0" applyNumberFormat="1" applyFont="1" applyFill="1" applyAlignment="1" applyProtection="1">
      <alignment/>
      <protection locked="0"/>
    </xf>
    <xf numFmtId="0" fontId="29" fillId="34" borderId="0" xfId="0" applyNumberFormat="1" applyFont="1" applyFill="1" applyAlignment="1" applyProtection="1">
      <alignment/>
      <protection locked="0"/>
    </xf>
    <xf numFmtId="0" fontId="29" fillId="34" borderId="0" xfId="0" applyNumberFormat="1" applyFont="1" applyFill="1" applyAlignment="1" applyProtection="1">
      <alignment horizontal="left"/>
      <protection locked="0"/>
    </xf>
    <xf numFmtId="49" fontId="29" fillId="33" borderId="0" xfId="0" applyNumberFormat="1" applyFont="1" applyFill="1" applyAlignment="1" applyProtection="1">
      <alignment/>
      <protection locked="0"/>
    </xf>
    <xf numFmtId="0" fontId="29" fillId="33" borderId="0" xfId="0" applyNumberFormat="1" applyFont="1" applyFill="1" applyAlignment="1" applyProtection="1">
      <alignment/>
      <protection locked="0"/>
    </xf>
    <xf numFmtId="49" fontId="29" fillId="0" borderId="0" xfId="0" applyNumberFormat="1" applyFont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0" fontId="0" fillId="34" borderId="0" xfId="0" applyNumberFormat="1" applyFill="1" applyAlignment="1" applyProtection="1">
      <alignment/>
      <protection locked="0"/>
    </xf>
    <xf numFmtId="0" fontId="0" fillId="18" borderId="0" xfId="0" applyFill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hidden="1"/>
    </xf>
    <xf numFmtId="0" fontId="48" fillId="32" borderId="19" xfId="0" applyFont="1" applyFill="1" applyBorder="1" applyAlignment="1">
      <alignment horizontal="center"/>
    </xf>
    <xf numFmtId="0" fontId="48" fillId="32" borderId="19" xfId="0" applyFont="1" applyFill="1" applyBorder="1" applyAlignment="1">
      <alignment horizontal="left"/>
    </xf>
    <xf numFmtId="0" fontId="51" fillId="36" borderId="0" xfId="0" applyFont="1" applyFill="1" applyAlignment="1">
      <alignment/>
    </xf>
    <xf numFmtId="0" fontId="51" fillId="36" borderId="0" xfId="0" applyFont="1" applyFill="1" applyBorder="1" applyAlignment="1">
      <alignment/>
    </xf>
    <xf numFmtId="0" fontId="51" fillId="36" borderId="0" xfId="0" applyFont="1" applyFill="1" applyBorder="1" applyAlignment="1" applyProtection="1">
      <alignment/>
      <protection locked="0"/>
    </xf>
    <xf numFmtId="1" fontId="51" fillId="36" borderId="0" xfId="0" applyNumberFormat="1" applyFont="1" applyFill="1" applyAlignment="1" applyProtection="1">
      <alignment horizontal="right"/>
      <protection hidden="1"/>
    </xf>
    <xf numFmtId="0" fontId="51" fillId="36" borderId="0" xfId="0" applyNumberFormat="1" applyFont="1" applyFill="1" applyAlignment="1" applyProtection="1">
      <alignment/>
      <protection hidden="1"/>
    </xf>
    <xf numFmtId="0" fontId="52" fillId="0" borderId="0" xfId="0" applyFont="1" applyAlignment="1">
      <alignment/>
    </xf>
    <xf numFmtId="0" fontId="11" fillId="33" borderId="0" xfId="0" applyFont="1" applyFill="1" applyAlignment="1">
      <alignment/>
    </xf>
    <xf numFmtId="0" fontId="3" fillId="0" borderId="17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4" fillId="0" borderId="13" xfId="0" applyFont="1" applyFill="1" applyBorder="1" applyAlignment="1" applyProtection="1">
      <alignment horizontal="right" vertical="center" indent="1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right" vertical="center" indent="1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left" vertical="center" indent="1"/>
      <protection hidden="1"/>
    </xf>
    <xf numFmtId="0" fontId="3" fillId="0" borderId="28" xfId="0" applyFont="1" applyFill="1" applyBorder="1" applyAlignment="1" applyProtection="1">
      <alignment horizontal="left" vertical="center" indent="1"/>
      <protection hidden="1"/>
    </xf>
    <xf numFmtId="0" fontId="3" fillId="0" borderId="29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left" vertical="center" indent="1"/>
      <protection hidden="1"/>
    </xf>
    <xf numFmtId="0" fontId="3" fillId="0" borderId="31" xfId="0" applyFont="1" applyFill="1" applyBorder="1" applyAlignment="1" applyProtection="1">
      <alignment horizontal="left" vertical="center" indent="1"/>
      <protection hidden="1"/>
    </xf>
    <xf numFmtId="0" fontId="3" fillId="0" borderId="32" xfId="0" applyFont="1" applyFill="1" applyBorder="1" applyAlignment="1" applyProtection="1">
      <alignment horizontal="left" vertical="center" indent="1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33" xfId="0" applyFont="1" applyFill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right" indent="1"/>
      <protection hidden="1"/>
    </xf>
    <xf numFmtId="0" fontId="3" fillId="0" borderId="22" xfId="0" applyFont="1" applyFill="1" applyBorder="1" applyAlignment="1" applyProtection="1">
      <alignment horizontal="right" indent="1"/>
      <protection hidden="1"/>
    </xf>
    <xf numFmtId="0" fontId="3" fillId="0" borderId="19" xfId="0" applyFont="1" applyFill="1" applyBorder="1" applyAlignment="1" applyProtection="1">
      <alignment horizontal="right" indent="1"/>
      <protection hidden="1"/>
    </xf>
    <xf numFmtId="0" fontId="3" fillId="0" borderId="23" xfId="0" applyFont="1" applyFill="1" applyBorder="1" applyAlignment="1" applyProtection="1">
      <alignment horizontal="right" inden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14" xfId="0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indent="1"/>
      <protection hidden="1"/>
    </xf>
    <xf numFmtId="0" fontId="3" fillId="0" borderId="13" xfId="0" applyFont="1" applyFill="1" applyBorder="1" applyAlignment="1" applyProtection="1">
      <alignment horizontal="right" indent="1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 applyProtection="1">
      <alignment horizontal="right" vertical="center" indent="1"/>
      <protection hidden="1"/>
    </xf>
    <xf numFmtId="0" fontId="4" fillId="0" borderId="34" xfId="0" applyFont="1" applyFill="1" applyBorder="1" applyAlignment="1" applyProtection="1">
      <alignment horizontal="right" vertical="center" indent="1"/>
      <protection hidden="1"/>
    </xf>
    <xf numFmtId="0" fontId="4" fillId="0" borderId="35" xfId="0" applyFont="1" applyFill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4" fillId="0" borderId="14" xfId="0" applyFont="1" applyFill="1" applyBorder="1" applyAlignment="1" applyProtection="1">
      <alignment horizontal="left" vertical="center"/>
      <protection hidden="1"/>
    </xf>
    <xf numFmtId="0" fontId="4" fillId="0" borderId="20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 applyProtection="1">
      <alignment horizontal="right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left" vertical="center" wrapText="1"/>
      <protection hidden="1"/>
    </xf>
    <xf numFmtId="0" fontId="4" fillId="0" borderId="18" xfId="0" applyFont="1" applyFill="1" applyBorder="1" applyAlignment="1" applyProtection="1">
      <alignment horizontal="left" vertical="center" wrapText="1"/>
      <protection hidden="1"/>
    </xf>
    <xf numFmtId="0" fontId="4" fillId="0" borderId="21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left" inden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www.youtube.com/watch?v=GdOjZywXxCQ" TargetMode="External" /><Relationship Id="rId3" Type="http://schemas.openxmlformats.org/officeDocument/2006/relationships/hyperlink" Target="https://www.youtube.com/watch?v=GdOjZywXxCQ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facebook.com/pages/Abcaus/315056655268903" TargetMode="External" /><Relationship Id="rId6" Type="http://schemas.openxmlformats.org/officeDocument/2006/relationships/hyperlink" Target="http://www.facebook.com/pages/Abcaus/315056655268903" TargetMode="External" /><Relationship Id="rId7" Type="http://schemas.openxmlformats.org/officeDocument/2006/relationships/image" Target="../media/image4.jpeg" /><Relationship Id="rId8" Type="http://schemas.openxmlformats.org/officeDocument/2006/relationships/hyperlink" Target="https://feedburner.google.com/fb/a/mailverify?uri=Abcausin&amp;amp;loc=en_US" TargetMode="External" /><Relationship Id="rId9" Type="http://schemas.openxmlformats.org/officeDocument/2006/relationships/hyperlink" Target="https://feedburner.google.com/fb/a/mailverify?uri=Abcausin&amp;amp;loc=en_US" TargetMode="External" /><Relationship Id="rId10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133350</xdr:colOff>
      <xdr:row>0</xdr:row>
      <xdr:rowOff>95250</xdr:rowOff>
    </xdr:from>
    <xdr:to>
      <xdr:col>35</xdr:col>
      <xdr:colOff>85725</xdr:colOff>
      <xdr:row>2</xdr:row>
      <xdr:rowOff>104775</xdr:rowOff>
    </xdr:to>
    <xdr:sp macro="[0]!fill">
      <xdr:nvSpPr>
        <xdr:cNvPr id="1" name="Rounded Rectangle 2"/>
        <xdr:cNvSpPr>
          <a:spLocks/>
        </xdr:cNvSpPr>
      </xdr:nvSpPr>
      <xdr:spPr>
        <a:xfrm>
          <a:off x="6029325" y="95250"/>
          <a:ext cx="952500" cy="390525"/>
        </a:xfrm>
        <a:prstGeom prst="roundRect">
          <a:avLst/>
        </a:prstGeom>
        <a:solidFill>
          <a:srgbClr val="4BACC6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Fill Challan</a:t>
          </a:r>
        </a:p>
      </xdr:txBody>
    </xdr:sp>
    <xdr:clientData fPrintsWithSheet="0"/>
  </xdr:twoCellAnchor>
  <xdr:twoCellAnchor>
    <xdr:from>
      <xdr:col>25</xdr:col>
      <xdr:colOff>85725</xdr:colOff>
      <xdr:row>0</xdr:row>
      <xdr:rowOff>95250</xdr:rowOff>
    </xdr:from>
    <xdr:to>
      <xdr:col>30</xdr:col>
      <xdr:colOff>47625</xdr:colOff>
      <xdr:row>2</xdr:row>
      <xdr:rowOff>104775</xdr:rowOff>
    </xdr:to>
    <xdr:sp macro="[0]!DATABASE">
      <xdr:nvSpPr>
        <xdr:cNvPr id="2" name="Rounded Rectangle 3"/>
        <xdr:cNvSpPr>
          <a:spLocks/>
        </xdr:cNvSpPr>
      </xdr:nvSpPr>
      <xdr:spPr>
        <a:xfrm>
          <a:off x="4981575" y="95250"/>
          <a:ext cx="962025" cy="390525"/>
        </a:xfrm>
        <a:prstGeom prst="round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Database</a:t>
          </a:r>
        </a:p>
      </xdr:txBody>
    </xdr:sp>
    <xdr:clientData fPrintsWithSheet="0"/>
  </xdr:twoCellAnchor>
  <xdr:twoCellAnchor editAs="oneCell">
    <xdr:from>
      <xdr:col>20</xdr:col>
      <xdr:colOff>0</xdr:colOff>
      <xdr:row>0</xdr:row>
      <xdr:rowOff>76200</xdr:rowOff>
    </xdr:from>
    <xdr:to>
      <xdr:col>24</xdr:col>
      <xdr:colOff>133350</xdr:colOff>
      <xdr:row>2</xdr:row>
      <xdr:rowOff>114300</xdr:rowOff>
    </xdr:to>
    <xdr:pic>
      <xdr:nvPicPr>
        <xdr:cNvPr id="3" name="Picture 4" descr="watc-you-tub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7620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95250</xdr:colOff>
      <xdr:row>0</xdr:row>
      <xdr:rowOff>76200</xdr:rowOff>
    </xdr:from>
    <xdr:to>
      <xdr:col>19</xdr:col>
      <xdr:colOff>133350</xdr:colOff>
      <xdr:row>2</xdr:row>
      <xdr:rowOff>142875</xdr:rowOff>
    </xdr:to>
    <xdr:pic>
      <xdr:nvPicPr>
        <xdr:cNvPr id="4" name="Picture 5" descr="facebook-like-us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76200"/>
          <a:ext cx="103822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66675</xdr:colOff>
      <xdr:row>0</xdr:row>
      <xdr:rowOff>66675</xdr:rowOff>
    </xdr:from>
    <xdr:to>
      <xdr:col>12</xdr:col>
      <xdr:colOff>152400</xdr:colOff>
      <xdr:row>2</xdr:row>
      <xdr:rowOff>133350</xdr:rowOff>
    </xdr:to>
    <xdr:pic>
      <xdr:nvPicPr>
        <xdr:cNvPr id="5" name="Picture 8" descr="images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2050" y="66675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9525</xdr:colOff>
      <xdr:row>0</xdr:row>
      <xdr:rowOff>95250</xdr:rowOff>
    </xdr:from>
    <xdr:to>
      <xdr:col>6</xdr:col>
      <xdr:colOff>19050</xdr:colOff>
      <xdr:row>2</xdr:row>
      <xdr:rowOff>95250</xdr:rowOff>
    </xdr:to>
    <xdr:pic>
      <xdr:nvPicPr>
        <xdr:cNvPr id="6" name="Picture 8" descr="abcaus-log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95250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66675</xdr:rowOff>
    </xdr:from>
    <xdr:to>
      <xdr:col>10</xdr:col>
      <xdr:colOff>1019175</xdr:colOff>
      <xdr:row>0</xdr:row>
      <xdr:rowOff>342900</xdr:rowOff>
    </xdr:to>
    <xdr:sp macro="[0]!editdeductor">
      <xdr:nvSpPr>
        <xdr:cNvPr id="1" name="Rounded Rectangle 2"/>
        <xdr:cNvSpPr>
          <a:spLocks/>
        </xdr:cNvSpPr>
      </xdr:nvSpPr>
      <xdr:spPr>
        <a:xfrm>
          <a:off x="12906375" y="66675"/>
          <a:ext cx="0" cy="27622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 D I 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123825</xdr:rowOff>
    </xdr:from>
    <xdr:to>
      <xdr:col>10</xdr:col>
      <xdr:colOff>276225</xdr:colOff>
      <xdr:row>17</xdr:row>
      <xdr:rowOff>47625</xdr:rowOff>
    </xdr:to>
    <xdr:pic>
      <xdr:nvPicPr>
        <xdr:cNvPr id="1" name="Picture 1" descr="err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390650"/>
          <a:ext cx="22669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67"/>
  <sheetViews>
    <sheetView showGridLines="0" view="pageBreakPreview" zoomScale="98" zoomScaleNormal="75" zoomScaleSheetLayoutView="98" zoomScalePageLayoutView="0" workbookViewId="0" topLeftCell="A1">
      <selection activeCell="AA9" sqref="AA9"/>
    </sheetView>
  </sheetViews>
  <sheetFormatPr defaultColWidth="0" defaultRowHeight="15"/>
  <cols>
    <col min="1" max="1" width="1.421875" style="0" customWidth="1"/>
    <col min="2" max="36" width="3.00390625" style="0" customWidth="1"/>
    <col min="37" max="37" width="2.28125" style="0" customWidth="1"/>
    <col min="38" max="38" width="31.57421875" style="0" hidden="1" customWidth="1"/>
    <col min="39" max="39" width="18.421875" style="0" hidden="1" customWidth="1"/>
    <col min="40" max="40" width="15.57421875" style="0" hidden="1" customWidth="1"/>
    <col min="41" max="44" width="9.140625" style="0" hidden="1" customWidth="1"/>
    <col min="45" max="45" width="17.421875" style="0" customWidth="1"/>
    <col min="46" max="53" width="9.140625" style="0" hidden="1" customWidth="1"/>
    <col min="54" max="16384" width="0" style="0" hidden="1" customWidth="1"/>
  </cols>
  <sheetData>
    <row r="1" spans="5:45" ht="15">
      <c r="E1" s="92"/>
      <c r="AL1" s="95"/>
      <c r="AS1" s="120"/>
    </row>
    <row r="2" spans="38:45" ht="15">
      <c r="AL2" s="95"/>
      <c r="AS2" s="120"/>
    </row>
    <row r="3" spans="1:4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  <c r="AL3" s="95"/>
      <c r="AM3" t="s">
        <v>115</v>
      </c>
      <c r="AN3" s="97" t="s">
        <v>122</v>
      </c>
      <c r="AO3" s="96" t="s">
        <v>54</v>
      </c>
      <c r="AP3" s="96" t="s">
        <v>116</v>
      </c>
      <c r="AQ3" s="96" t="s">
        <v>123</v>
      </c>
      <c r="AR3" s="99" t="s">
        <v>124</v>
      </c>
      <c r="AS3" s="121" t="s">
        <v>125</v>
      </c>
      <c r="AT3" s="101" t="s">
        <v>126</v>
      </c>
      <c r="AU3" s="96" t="s">
        <v>127</v>
      </c>
    </row>
    <row r="4" spans="1:47" ht="14.25">
      <c r="A4" s="127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 t="s">
        <v>1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0"/>
      <c r="AL4" s="95"/>
      <c r="AM4" t="s">
        <v>114</v>
      </c>
      <c r="AN4" s="116"/>
      <c r="AO4" s="98" t="e">
        <f>VLOOKUP(AN4,DATABASE!A2:G5000,1,FALSE)</f>
        <v>#N/A</v>
      </c>
      <c r="AP4" s="98" t="e">
        <f>VLOOKUP(AN4,DATABASE!A2:G5000,2,FALSE)</f>
        <v>#N/A</v>
      </c>
      <c r="AQ4" s="98" t="e">
        <f>VLOOKUP(AN4,DATABASE!A2:G5000,3,FALSE)</f>
        <v>#N/A</v>
      </c>
      <c r="AR4" s="100" t="e">
        <f>VLOOKUP(AN4,DATABASE!A2:G5000,4,FALSE)</f>
        <v>#N/A</v>
      </c>
      <c r="AS4" s="122" t="e">
        <f>VLOOKUP(AN4,DATABASE!A2:G5000,5,FALSE)</f>
        <v>#N/A</v>
      </c>
      <c r="AT4" s="102" t="e">
        <f>VLOOKUP(AN4,DATABASE!A2:G5000,7,FALSE)</f>
        <v>#N/A</v>
      </c>
      <c r="AU4" s="98" t="e">
        <f>VLOOKUP(AN4,DATABASE!A2:G5000,6,FALSE)</f>
        <v>#N/A</v>
      </c>
    </row>
    <row r="5" spans="1:45" ht="14.25">
      <c r="A5" s="130" t="s">
        <v>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"/>
      <c r="AL5" s="95"/>
      <c r="AM5" t="s">
        <v>113</v>
      </c>
      <c r="AS5" s="120"/>
    </row>
    <row r="6" spans="1:45" ht="15">
      <c r="A6" s="133"/>
      <c r="B6" s="134"/>
      <c r="C6" s="134"/>
      <c r="D6" s="134"/>
      <c r="E6" s="134"/>
      <c r="F6" s="134"/>
      <c r="G6" s="134"/>
      <c r="H6" s="135"/>
      <c r="I6" s="138" t="s">
        <v>3</v>
      </c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40"/>
      <c r="AB6" s="15"/>
      <c r="AC6" s="14"/>
      <c r="AD6" s="14"/>
      <c r="AE6" s="14"/>
      <c r="AF6" s="14"/>
      <c r="AG6" s="14"/>
      <c r="AH6" s="14"/>
      <c r="AI6" s="14"/>
      <c r="AJ6" s="16"/>
      <c r="AL6" s="104"/>
      <c r="AM6" t="s">
        <v>112</v>
      </c>
      <c r="AN6" s="3"/>
      <c r="AO6" s="3"/>
      <c r="AP6" s="3"/>
      <c r="AQ6" s="3"/>
      <c r="AS6" s="120"/>
    </row>
    <row r="7" spans="1:45" ht="15">
      <c r="A7" s="141" t="s">
        <v>4</v>
      </c>
      <c r="B7" s="142"/>
      <c r="C7" s="142"/>
      <c r="D7" s="142"/>
      <c r="E7" s="142"/>
      <c r="F7" s="142"/>
      <c r="G7" s="142"/>
      <c r="H7" s="143"/>
      <c r="I7" s="17" t="s">
        <v>5</v>
      </c>
      <c r="J7" s="18"/>
      <c r="K7" s="19"/>
      <c r="L7" s="19"/>
      <c r="M7" s="19"/>
      <c r="N7" s="18"/>
      <c r="O7" s="18"/>
      <c r="P7" s="18"/>
      <c r="Q7" s="18"/>
      <c r="R7" s="18"/>
      <c r="S7" s="18"/>
      <c r="T7" s="18"/>
      <c r="U7" s="18"/>
      <c r="V7" s="18"/>
      <c r="W7" s="20"/>
      <c r="X7" s="20"/>
      <c r="Y7" s="18" t="s">
        <v>6</v>
      </c>
      <c r="Z7" s="18"/>
      <c r="AA7" s="21"/>
      <c r="AB7" s="18"/>
      <c r="AC7" s="144" t="s">
        <v>7</v>
      </c>
      <c r="AD7" s="144"/>
      <c r="AE7" s="144"/>
      <c r="AF7" s="144"/>
      <c r="AG7" s="144"/>
      <c r="AH7" s="144"/>
      <c r="AI7" s="144"/>
      <c r="AJ7" s="16"/>
      <c r="AL7" s="105" t="b">
        <v>0</v>
      </c>
      <c r="AM7" t="s">
        <v>111</v>
      </c>
      <c r="AN7" s="3"/>
      <c r="AO7" s="3"/>
      <c r="AP7" s="3"/>
      <c r="AQ7" s="3"/>
      <c r="AS7" s="120"/>
    </row>
    <row r="8" spans="1:45" ht="15">
      <c r="A8" s="141" t="s">
        <v>8</v>
      </c>
      <c r="B8" s="142"/>
      <c r="C8" s="142"/>
      <c r="D8" s="142"/>
      <c r="E8" s="142"/>
      <c r="F8" s="142"/>
      <c r="G8" s="142"/>
      <c r="H8" s="143"/>
      <c r="I8" s="17" t="s">
        <v>9</v>
      </c>
      <c r="J8" s="18"/>
      <c r="K8" s="19"/>
      <c r="L8" s="19"/>
      <c r="M8" s="19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21"/>
      <c r="AB8" s="18"/>
      <c r="AC8" s="35">
        <f>MID(AL8,1,1)</f>
      </c>
      <c r="AD8" s="35">
        <f>MID(AL8,2,1)</f>
      </c>
      <c r="AE8" s="35">
        <f>MID(AL8,3,1)</f>
      </c>
      <c r="AF8" s="35">
        <f>MID(AL8,4,1)</f>
      </c>
      <c r="AG8" s="20" t="s">
        <v>10</v>
      </c>
      <c r="AH8" s="58">
        <f>MID(AL8,6,1)</f>
      </c>
      <c r="AI8" s="35">
        <f>MID(AL8,7,1)</f>
      </c>
      <c r="AJ8" s="16"/>
      <c r="AL8" s="103"/>
      <c r="AM8" t="s">
        <v>110</v>
      </c>
      <c r="AN8" s="3"/>
      <c r="AO8" s="3"/>
      <c r="AP8" s="3"/>
      <c r="AQ8" s="3"/>
      <c r="AS8" s="120"/>
    </row>
    <row r="9" spans="1:45" ht="15">
      <c r="A9" s="141" t="s">
        <v>11</v>
      </c>
      <c r="B9" s="142"/>
      <c r="C9" s="142"/>
      <c r="D9" s="142"/>
      <c r="E9" s="142"/>
      <c r="F9" s="142"/>
      <c r="G9" s="142"/>
      <c r="H9" s="143"/>
      <c r="I9" s="17" t="s">
        <v>12</v>
      </c>
      <c r="J9" s="18"/>
      <c r="K9" s="19"/>
      <c r="L9" s="19"/>
      <c r="M9" s="19"/>
      <c r="N9" s="18"/>
      <c r="O9" s="18"/>
      <c r="P9" s="18"/>
      <c r="Q9" s="18"/>
      <c r="R9" s="18"/>
      <c r="S9" s="18"/>
      <c r="T9" s="18"/>
      <c r="U9" s="18"/>
      <c r="V9" s="18"/>
      <c r="W9" s="20"/>
      <c r="X9" s="20"/>
      <c r="Y9" s="18"/>
      <c r="Z9" s="18"/>
      <c r="AA9" s="21"/>
      <c r="AB9" s="18"/>
      <c r="AC9" s="12"/>
      <c r="AD9" s="12"/>
      <c r="AE9" s="12"/>
      <c r="AF9" s="12"/>
      <c r="AG9" s="12"/>
      <c r="AH9" s="12"/>
      <c r="AI9" s="12"/>
      <c r="AJ9" s="16"/>
      <c r="AL9" s="105" t="b">
        <v>0</v>
      </c>
      <c r="AM9" t="s">
        <v>68</v>
      </c>
      <c r="AN9" s="3"/>
      <c r="AO9" s="3"/>
      <c r="AP9" s="3"/>
      <c r="AQ9" s="3"/>
      <c r="AS9" s="120"/>
    </row>
    <row r="10" spans="1:45" ht="15">
      <c r="A10" s="147"/>
      <c r="B10" s="148"/>
      <c r="C10" s="148"/>
      <c r="D10" s="148"/>
      <c r="E10" s="148"/>
      <c r="F10" s="148"/>
      <c r="G10" s="148"/>
      <c r="H10" s="149"/>
      <c r="I10" s="24" t="s">
        <v>13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  <c r="AB10" s="25"/>
      <c r="AC10" s="22"/>
      <c r="AD10" s="22"/>
      <c r="AE10" s="22"/>
      <c r="AF10" s="22"/>
      <c r="AG10" s="22"/>
      <c r="AH10" s="22"/>
      <c r="AI10" s="22"/>
      <c r="AJ10" s="13"/>
      <c r="AL10" s="104"/>
      <c r="AM10" t="s">
        <v>67</v>
      </c>
      <c r="AN10" s="3"/>
      <c r="AO10" s="3"/>
      <c r="AP10" s="3"/>
      <c r="AQ10" s="3"/>
      <c r="AS10" s="120"/>
    </row>
    <row r="11" spans="1:45" ht="14.25">
      <c r="A11" s="27"/>
      <c r="B11" s="28" t="s">
        <v>14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6"/>
      <c r="AL11" s="104"/>
      <c r="AM11" s="3" t="s">
        <v>69</v>
      </c>
      <c r="AN11" s="3"/>
      <c r="AO11" s="3"/>
      <c r="AP11" s="3"/>
      <c r="AQ11" s="3"/>
      <c r="AS11" s="120"/>
    </row>
    <row r="12" spans="1:45" ht="14.25">
      <c r="A12" s="29"/>
      <c r="B12" s="35">
        <f>MID(AL12,1,1)</f>
      </c>
      <c r="C12" s="35">
        <f>MID(AL12,2,1)</f>
      </c>
      <c r="D12" s="35">
        <f>MID(AL12,3,1)</f>
      </c>
      <c r="E12" s="35">
        <f>MID(AL12,4,1)</f>
      </c>
      <c r="F12" s="35">
        <f>MID(AL12,5,1)</f>
      </c>
      <c r="G12" s="35">
        <f>MID(AL12,6,1)</f>
      </c>
      <c r="H12" s="35">
        <f>MID(AL12,7,1)</f>
      </c>
      <c r="I12" s="35">
        <f>MID(AL12,8,1)</f>
      </c>
      <c r="J12" s="35">
        <f>MID(AL12,9,1)</f>
      </c>
      <c r="K12" s="54">
        <f>MID(AL12,10,1)</f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6"/>
      <c r="AL12" s="103"/>
      <c r="AM12" s="3" t="s">
        <v>70</v>
      </c>
      <c r="AN12" s="3"/>
      <c r="AO12" s="3"/>
      <c r="AP12" s="3"/>
      <c r="AQ12" s="3"/>
      <c r="AS12" s="120"/>
    </row>
    <row r="13" spans="1:45" ht="6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16"/>
      <c r="AL13" s="104"/>
      <c r="AM13" s="3" t="s">
        <v>71</v>
      </c>
      <c r="AN13" s="3"/>
      <c r="AO13" s="3"/>
      <c r="AP13" s="3"/>
      <c r="AQ13" s="3"/>
      <c r="AS13" s="120"/>
    </row>
    <row r="14" spans="1:45" ht="14.25">
      <c r="A14" s="29"/>
      <c r="B14" s="11" t="s">
        <v>15</v>
      </c>
      <c r="C14" s="31"/>
      <c r="D14" s="31"/>
      <c r="E14" s="3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33"/>
      <c r="AL14" s="104"/>
      <c r="AM14" s="3" t="s">
        <v>72</v>
      </c>
      <c r="AN14" s="3"/>
      <c r="AO14" s="3"/>
      <c r="AP14" s="3"/>
      <c r="AQ14" s="3"/>
      <c r="AS14" s="120"/>
    </row>
    <row r="15" spans="1:45" ht="14.25">
      <c r="A15" s="29"/>
      <c r="B15" s="35">
        <f>MID(AL15,1,1)</f>
      </c>
      <c r="C15" s="35">
        <f>MID(AL15,2,1)</f>
      </c>
      <c r="D15" s="35">
        <f>MID(AL15,3,1)</f>
      </c>
      <c r="E15" s="35">
        <f>MID(AL15,4,1)</f>
      </c>
      <c r="F15" s="35">
        <f>MID(AL15,5,1)</f>
      </c>
      <c r="G15" s="35">
        <f>MID(AL15,6,1)</f>
      </c>
      <c r="H15" s="35">
        <f>MID(AL15,7,1)</f>
      </c>
      <c r="I15" s="35">
        <f>MID(AL15,8,1)</f>
      </c>
      <c r="J15" s="35">
        <f>MID(AL15,9,1)</f>
      </c>
      <c r="K15" s="35">
        <f>MID(AL15,10,1)</f>
      </c>
      <c r="L15" s="35">
        <f>MID(AL15,11,1)</f>
      </c>
      <c r="M15" s="35">
        <f>MID(AL15,12,1)</f>
      </c>
      <c r="N15" s="35">
        <f>MID(AL15,13,1)</f>
      </c>
      <c r="O15" s="35">
        <f>MID(AL15,14,1)</f>
      </c>
      <c r="P15" s="35">
        <f>MID(AL15,15,1)</f>
      </c>
      <c r="Q15" s="35">
        <f>MID(AL15,16,1)</f>
      </c>
      <c r="R15" s="35">
        <f>MID(AL15,17,1)</f>
      </c>
      <c r="S15" s="35">
        <f>MID(AL15,18,1)</f>
      </c>
      <c r="T15" s="35">
        <f>MID(AL15,19,1)</f>
      </c>
      <c r="U15" s="35">
        <f>MID(AL15,20,1)</f>
      </c>
      <c r="V15" s="35">
        <f>MID(AL15,21,1)</f>
      </c>
      <c r="W15" s="35">
        <f>MID(AL15,22,1)</f>
      </c>
      <c r="X15" s="35">
        <f>MID(AL15,23,1)</f>
      </c>
      <c r="Y15" s="35">
        <f>MID(AL15,24,1)</f>
      </c>
      <c r="Z15" s="35">
        <f>MID(AL15,25,1)</f>
      </c>
      <c r="AA15" s="35">
        <f>MID(AL15,26,1)</f>
      </c>
      <c r="AB15" s="35">
        <f>MID(AL15,27,1)</f>
      </c>
      <c r="AC15" s="35">
        <f>MID(AL15,28,1)</f>
      </c>
      <c r="AD15" s="35">
        <f>MID(AL15,29,1)</f>
      </c>
      <c r="AE15" s="35">
        <f>MID(AL15,30,1)</f>
      </c>
      <c r="AF15" s="35">
        <f>MID(AL15,31,1)</f>
      </c>
      <c r="AG15" s="35">
        <f>MID(AL15,32,1)</f>
      </c>
      <c r="AH15" s="35">
        <f>MID(AL15,33,1)</f>
      </c>
      <c r="AI15" s="35">
        <f>MID(AL15,34,1)</f>
      </c>
      <c r="AJ15" s="33"/>
      <c r="AL15" s="103"/>
      <c r="AM15" s="3"/>
      <c r="AN15" s="3"/>
      <c r="AO15" s="3"/>
      <c r="AP15" s="3"/>
      <c r="AQ15" s="3"/>
      <c r="AS15" s="120"/>
    </row>
    <row r="16" spans="1:45" ht="14.25">
      <c r="A16" s="29"/>
      <c r="B16" s="11" t="s">
        <v>16</v>
      </c>
      <c r="C16" s="31"/>
      <c r="D16" s="3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33"/>
      <c r="AL16" s="104"/>
      <c r="AM16" s="3"/>
      <c r="AN16" s="3"/>
      <c r="AO16" s="3"/>
      <c r="AP16" s="3"/>
      <c r="AQ16" s="3"/>
      <c r="AS16" s="120"/>
    </row>
    <row r="17" spans="1:45" ht="14.25">
      <c r="A17" s="29"/>
      <c r="B17" s="35">
        <f>MID(AL17,1,1)</f>
      </c>
      <c r="C17" s="35">
        <f>MID(AL17,2,1)</f>
      </c>
      <c r="D17" s="35">
        <f>MID(AL17,3,1)</f>
      </c>
      <c r="E17" s="35">
        <f>MID(AL17,4,1)</f>
      </c>
      <c r="F17" s="35">
        <f>MID(AL17,5,1)</f>
      </c>
      <c r="G17" s="35">
        <f>MID(AL17,6,1)</f>
      </c>
      <c r="H17" s="35">
        <f>MID(AL17,7,1)</f>
      </c>
      <c r="I17" s="35">
        <f>MID(AL17,8,1)</f>
      </c>
      <c r="J17" s="35">
        <f>MID(AL17,9,1)</f>
      </c>
      <c r="K17" s="35">
        <f>MID(AL17,10,1)</f>
      </c>
      <c r="L17" s="35">
        <f>MID(AL17,11,1)</f>
      </c>
      <c r="M17" s="35">
        <f>MID(AL17,12,1)</f>
      </c>
      <c r="N17" s="35">
        <f>MID(AL17,13,1)</f>
      </c>
      <c r="O17" s="35">
        <f>MID(AL17,14,1)</f>
      </c>
      <c r="P17" s="35">
        <f>MID(AL17,15,1)</f>
      </c>
      <c r="Q17" s="35">
        <f>MID(AL17,16,1)</f>
      </c>
      <c r="R17" s="35">
        <f>MID(AL17,17,1)</f>
      </c>
      <c r="S17" s="35">
        <f>MID(AL17,18,1)</f>
      </c>
      <c r="T17" s="35">
        <f>MID(AL17,19,1)</f>
      </c>
      <c r="U17" s="35">
        <f>MID(AL17,20,1)</f>
      </c>
      <c r="V17" s="35">
        <f>MID(AL17,21,1)</f>
      </c>
      <c r="W17" s="35">
        <f>MID(AL17,22,1)</f>
      </c>
      <c r="X17" s="35">
        <f>MID(AL17,23,1)</f>
      </c>
      <c r="Y17" s="35">
        <f>MID(AL17,24,1)</f>
      </c>
      <c r="Z17" s="35">
        <f>MID(AL17,25,1)</f>
      </c>
      <c r="AA17" s="35">
        <f>MID(AL17,26,1)</f>
      </c>
      <c r="AB17" s="35">
        <f>MID(AL17,27,1)</f>
      </c>
      <c r="AC17" s="35">
        <f>MID(AL17,28,1)</f>
      </c>
      <c r="AD17" s="35">
        <f>MID(AL17,29,1)</f>
      </c>
      <c r="AE17" s="35">
        <f>MID(AL17,30,1)</f>
      </c>
      <c r="AF17" s="35">
        <f>MID(AL17,31,1)</f>
      </c>
      <c r="AG17" s="35">
        <f>MID(AL17,32,1)</f>
      </c>
      <c r="AH17" s="35">
        <f>MID(AL17,33,1)</f>
      </c>
      <c r="AI17" s="35">
        <f>MID(AL17,34,1)</f>
      </c>
      <c r="AJ17" s="33"/>
      <c r="AL17" s="103"/>
      <c r="AM17" s="3"/>
      <c r="AN17" s="3"/>
      <c r="AO17" s="3"/>
      <c r="AP17" s="3"/>
      <c r="AQ17" s="3"/>
      <c r="AS17" s="120"/>
    </row>
    <row r="18" spans="1:45" ht="3.75" customHeight="1">
      <c r="A18" s="2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33"/>
      <c r="AL18" s="104"/>
      <c r="AM18" s="3"/>
      <c r="AN18" s="3"/>
      <c r="AO18" s="3"/>
      <c r="AP18" s="3"/>
      <c r="AQ18" s="3"/>
      <c r="AS18" s="120"/>
    </row>
    <row r="19" spans="1:45" ht="14.25">
      <c r="A19" s="29"/>
      <c r="B19" s="35">
        <f>MID(AL19,1,1)</f>
      </c>
      <c r="C19" s="35">
        <f>MID(AL19,2,1)</f>
      </c>
      <c r="D19" s="35">
        <f>MID(AL19,3,1)</f>
      </c>
      <c r="E19" s="35">
        <f>MID(AL19,4,1)</f>
      </c>
      <c r="F19" s="35">
        <f>MID(AL19,5,1)</f>
      </c>
      <c r="G19" s="35">
        <f>MID(AL19,6,1)</f>
      </c>
      <c r="H19" s="35">
        <f>MID(AL19,7,1)</f>
      </c>
      <c r="I19" s="35">
        <f>MID(AL19,8,1)</f>
      </c>
      <c r="J19" s="35">
        <f>MID(AL19,9,1)</f>
      </c>
      <c r="K19" s="35">
        <f>MID(AL19,10,1)</f>
      </c>
      <c r="L19" s="35">
        <f>MID(AL19,11,1)</f>
      </c>
      <c r="M19" s="35">
        <f>MID(AL19,12,1)</f>
      </c>
      <c r="N19" s="35">
        <f>MID(AL19,13,1)</f>
      </c>
      <c r="O19" s="35">
        <f>MID(AL19,14,1)</f>
      </c>
      <c r="P19" s="35">
        <f>MID(AL19,15,1)</f>
      </c>
      <c r="Q19" s="35">
        <f>MID(AL19,16,1)</f>
      </c>
      <c r="R19" s="35">
        <f>MID(AL19,17,1)</f>
      </c>
      <c r="S19" s="35">
        <f>MID(AL19,18,1)</f>
      </c>
      <c r="T19" s="35">
        <f>MID(AL19,19,1)</f>
      </c>
      <c r="U19" s="35">
        <f>MID(AL19,20,1)</f>
      </c>
      <c r="V19" s="35">
        <f>MID(AL19,21,1)</f>
      </c>
      <c r="W19" s="35">
        <f>MID(AL19,22,1)</f>
      </c>
      <c r="X19" s="58">
        <f>MID(AL19,23,1)</f>
      </c>
      <c r="Y19" s="76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33"/>
      <c r="AL19" s="103"/>
      <c r="AM19" s="3"/>
      <c r="AN19" s="3"/>
      <c r="AO19" s="3"/>
      <c r="AP19" s="3"/>
      <c r="AQ19" s="3"/>
      <c r="AS19" s="120"/>
    </row>
    <row r="20" spans="1:45" ht="14.25">
      <c r="A20" s="29"/>
      <c r="B20" s="63" t="s">
        <v>17</v>
      </c>
      <c r="C20" s="34"/>
      <c r="D20" s="34"/>
      <c r="E20" s="35">
        <f>MID(AL20,1,1)</f>
      </c>
      <c r="F20" s="35">
        <f>MID(AL20,2,1)</f>
      </c>
      <c r="G20" s="35">
        <f>MID(AL20,3,1)</f>
      </c>
      <c r="H20" s="35">
        <f>MID(AL20,4,1)</f>
      </c>
      <c r="I20" s="35">
        <f>MID(AL20,5,1)</f>
      </c>
      <c r="J20" s="35">
        <f>MID(AL20,6,1)</f>
      </c>
      <c r="K20" s="35">
        <f>MID(AL20,7,1)</f>
      </c>
      <c r="L20" s="35">
        <f>MID(AL20,8,1)</f>
      </c>
      <c r="M20" s="35">
        <f>MID(AL20,9,1)</f>
      </c>
      <c r="N20" s="35">
        <f>MID(AL20,10,1)</f>
      </c>
      <c r="O20" s="35">
        <f>MID(AL20,11,1)</f>
      </c>
      <c r="P20" s="35">
        <f>MID(AL20,12,1)</f>
      </c>
      <c r="Q20" s="188" t="s">
        <v>64</v>
      </c>
      <c r="R20" s="189"/>
      <c r="S20" s="189"/>
      <c r="T20" s="189"/>
      <c r="U20" s="189"/>
      <c r="V20" s="189"/>
      <c r="W20" s="189"/>
      <c r="X20" s="189"/>
      <c r="Y20" s="190"/>
      <c r="Z20" s="190"/>
      <c r="AA20" s="190"/>
      <c r="AB20" s="190"/>
      <c r="AC20" s="191"/>
      <c r="AD20" s="62">
        <f>MID(AM20,1,1)</f>
      </c>
      <c r="AE20" s="62">
        <f>MID(AM20,2,1)</f>
      </c>
      <c r="AF20" s="62">
        <f>MID(AM20,3,1)</f>
      </c>
      <c r="AG20" s="62">
        <f>MID(AM20,4,1)</f>
      </c>
      <c r="AH20" s="62">
        <f>MID(AM20,5,1)</f>
      </c>
      <c r="AI20" s="62">
        <f>MID(AM20,6,1)</f>
      </c>
      <c r="AJ20" s="33"/>
      <c r="AL20" s="103"/>
      <c r="AM20" s="4"/>
      <c r="AN20" s="3"/>
      <c r="AO20" s="3"/>
      <c r="AP20" s="3"/>
      <c r="AQ20" s="3"/>
      <c r="AS20" s="120"/>
    </row>
    <row r="21" spans="1:45" ht="23.25" customHeight="1">
      <c r="A21" s="29"/>
      <c r="B21" s="136" t="s">
        <v>18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7"/>
      <c r="AL21" s="104"/>
      <c r="AM21" s="3"/>
      <c r="AN21" s="3"/>
      <c r="AO21" s="3"/>
      <c r="AP21" s="3"/>
      <c r="AQ21" s="3"/>
      <c r="AS21" s="120"/>
    </row>
    <row r="22" spans="1:45" ht="15">
      <c r="A22" s="29"/>
      <c r="B22" s="145" t="s">
        <v>19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2"/>
      <c r="N22" s="20"/>
      <c r="O22" s="20"/>
      <c r="P22" s="12"/>
      <c r="Q22" s="12"/>
      <c r="R22" s="146" t="s">
        <v>20</v>
      </c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2"/>
      <c r="AI22" s="20"/>
      <c r="AJ22" s="36"/>
      <c r="AL22" s="105" t="b">
        <v>0</v>
      </c>
      <c r="AM22" s="5" t="b">
        <v>0</v>
      </c>
      <c r="AN22" s="3"/>
      <c r="AO22" s="3"/>
      <c r="AP22" s="3"/>
      <c r="AQ22" s="3"/>
      <c r="AS22" s="120"/>
    </row>
    <row r="23" spans="1:45" ht="20.25" customHeight="1">
      <c r="A23" s="29"/>
      <c r="B23" s="145" t="s">
        <v>21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2"/>
      <c r="N23" s="20"/>
      <c r="O23" s="20"/>
      <c r="P23" s="12"/>
      <c r="Q23" s="12"/>
      <c r="R23" s="146" t="s">
        <v>22</v>
      </c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2"/>
      <c r="AI23" s="20"/>
      <c r="AJ23" s="36"/>
      <c r="AL23" s="105" t="b">
        <v>0</v>
      </c>
      <c r="AM23" s="5" t="b">
        <v>0</v>
      </c>
      <c r="AN23" s="3"/>
      <c r="AO23" s="3"/>
      <c r="AP23" s="3"/>
      <c r="AQ23" s="3"/>
      <c r="AS23" s="120"/>
    </row>
    <row r="24" spans="1:45" ht="15">
      <c r="A24" s="29"/>
      <c r="B24" s="145" t="s">
        <v>23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2"/>
      <c r="N24" s="20"/>
      <c r="O24" s="20"/>
      <c r="P24" s="12"/>
      <c r="Q24" s="12"/>
      <c r="R24" s="146" t="s">
        <v>73</v>
      </c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2"/>
      <c r="AI24" s="20"/>
      <c r="AJ24" s="36"/>
      <c r="AL24" s="105" t="b">
        <v>0</v>
      </c>
      <c r="AM24" s="5" t="b">
        <v>0</v>
      </c>
      <c r="AN24" s="3"/>
      <c r="AO24" s="3"/>
      <c r="AP24" s="3"/>
      <c r="AQ24" s="3"/>
      <c r="AS24" s="120"/>
    </row>
    <row r="25" spans="1:45" ht="12.75" customHeight="1">
      <c r="A25" s="29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22"/>
      <c r="N25" s="38"/>
      <c r="O25" s="38"/>
      <c r="P25" s="22"/>
      <c r="Q25" s="22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12"/>
      <c r="AI25" s="20"/>
      <c r="AJ25" s="36"/>
      <c r="AL25" s="104"/>
      <c r="AM25" s="3"/>
      <c r="AN25" s="3"/>
      <c r="AO25" s="3"/>
      <c r="AP25" s="3"/>
      <c r="AQ25" s="3"/>
      <c r="AS25" s="120"/>
    </row>
    <row r="26" spans="1:47" ht="14.25">
      <c r="A26" s="29"/>
      <c r="B26" s="150" t="s">
        <v>24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1" t="s">
        <v>25</v>
      </c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3"/>
      <c r="Z26" s="154" t="s">
        <v>26</v>
      </c>
      <c r="AA26" s="154"/>
      <c r="AB26" s="154"/>
      <c r="AC26" s="154"/>
      <c r="AD26" s="154"/>
      <c r="AE26" s="154"/>
      <c r="AF26" s="154"/>
      <c r="AG26" s="154"/>
      <c r="AH26" s="150"/>
      <c r="AI26" s="150"/>
      <c r="AJ26" s="150"/>
      <c r="AL26" s="104"/>
      <c r="AM26" s="3"/>
      <c r="AN26" s="3"/>
      <c r="AO26" s="3"/>
      <c r="AP26" s="3"/>
      <c r="AQ26" s="3"/>
      <c r="AS26" s="120"/>
      <c r="AT26" s="61"/>
      <c r="AU26" s="61"/>
    </row>
    <row r="27" spans="1:47" ht="14.25">
      <c r="A27" s="29"/>
      <c r="B27" s="155" t="s">
        <v>27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7"/>
      <c r="M27" s="35"/>
      <c r="N27" s="35"/>
      <c r="O27" s="35"/>
      <c r="P27" s="35"/>
      <c r="Q27" s="35">
        <f aca="true" t="shared" si="0" ref="Q27:Q33">MID(AM27,9,1)</f>
      </c>
      <c r="R27" s="35">
        <f aca="true" t="shared" si="1" ref="R27:R33">MID(AM27,8,1)</f>
      </c>
      <c r="S27" s="35">
        <f aca="true" t="shared" si="2" ref="S27:S33">MID(AM27,7,1)</f>
      </c>
      <c r="T27" s="35">
        <f aca="true" t="shared" si="3" ref="T27:T33">MID(AM27,6,1)</f>
      </c>
      <c r="U27" s="35">
        <f aca="true" t="shared" si="4" ref="U27:U33">MID(AM27,5,1)</f>
      </c>
      <c r="V27" s="35">
        <f aca="true" t="shared" si="5" ref="V27:V33">MID(AM27,4,1)</f>
      </c>
      <c r="W27" s="35">
        <f aca="true" t="shared" si="6" ref="W27:W33">MID(AM27,3,1)</f>
      </c>
      <c r="X27" s="35">
        <f aca="true" t="shared" si="7" ref="X27:X33">MID(AM27,2,1)</f>
      </c>
      <c r="Y27" s="35">
        <f aca="true" t="shared" si="8" ref="Y27:Y33">MID(AM27,1,1)</f>
      </c>
      <c r="Z27" s="158" t="s">
        <v>28</v>
      </c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  <c r="AL27" s="95"/>
      <c r="AM27" s="9">
        <f aca="true" t="shared" si="9" ref="AM27:AM33">RevStr(AS27)</f>
      </c>
      <c r="AN27" s="3"/>
      <c r="AO27" s="8"/>
      <c r="AP27" s="3"/>
      <c r="AQ27" s="3"/>
      <c r="AS27" s="123"/>
      <c r="AT27" s="61"/>
      <c r="AU27" s="61"/>
    </row>
    <row r="28" spans="1:47" ht="14.25">
      <c r="A28" s="29"/>
      <c r="B28" s="160" t="s">
        <v>29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2"/>
      <c r="M28" s="35"/>
      <c r="N28" s="35"/>
      <c r="O28" s="35"/>
      <c r="P28" s="35"/>
      <c r="Q28" s="35">
        <f t="shared" si="0"/>
      </c>
      <c r="R28" s="35">
        <f t="shared" si="1"/>
      </c>
      <c r="S28" s="35">
        <f t="shared" si="2"/>
      </c>
      <c r="T28" s="35">
        <f t="shared" si="3"/>
      </c>
      <c r="U28" s="35">
        <f t="shared" si="4"/>
      </c>
      <c r="V28" s="35">
        <f t="shared" si="5"/>
      </c>
      <c r="W28" s="35">
        <f t="shared" si="6"/>
      </c>
      <c r="X28" s="35">
        <f t="shared" si="7"/>
      </c>
      <c r="Y28" s="35">
        <f t="shared" si="8"/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33"/>
      <c r="AK28" s="61"/>
      <c r="AL28" s="106"/>
      <c r="AM28" s="83">
        <f t="shared" si="9"/>
      </c>
      <c r="AN28" s="84"/>
      <c r="AO28" s="84"/>
      <c r="AP28" s="84"/>
      <c r="AQ28" s="84"/>
      <c r="AR28" s="61"/>
      <c r="AS28" s="123"/>
      <c r="AT28" s="61"/>
      <c r="AU28" s="61"/>
    </row>
    <row r="29" spans="1:47" ht="14.25">
      <c r="A29" s="29"/>
      <c r="B29" s="160" t="s">
        <v>30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2"/>
      <c r="M29" s="35"/>
      <c r="N29" s="35"/>
      <c r="O29" s="35"/>
      <c r="P29" s="35"/>
      <c r="Q29" s="35">
        <f t="shared" si="0"/>
      </c>
      <c r="R29" s="35">
        <f t="shared" si="1"/>
      </c>
      <c r="S29" s="35">
        <f t="shared" si="2"/>
      </c>
      <c r="T29" s="35">
        <f t="shared" si="3"/>
      </c>
      <c r="U29" s="35">
        <f t="shared" si="4"/>
      </c>
      <c r="V29" s="35">
        <f t="shared" si="5"/>
      </c>
      <c r="W29" s="35">
        <f t="shared" si="6"/>
      </c>
      <c r="X29" s="35">
        <f t="shared" si="7"/>
      </c>
      <c r="Y29" s="35">
        <f t="shared" si="8"/>
      </c>
      <c r="Z29" s="12"/>
      <c r="AA29" s="35"/>
      <c r="AB29" s="35"/>
      <c r="AC29" s="20" t="s">
        <v>10</v>
      </c>
      <c r="AD29" s="35"/>
      <c r="AE29" s="35"/>
      <c r="AF29" s="20" t="s">
        <v>10</v>
      </c>
      <c r="AG29" s="35"/>
      <c r="AH29" s="35"/>
      <c r="AI29" s="12"/>
      <c r="AJ29" s="33"/>
      <c r="AK29" s="61"/>
      <c r="AL29" s="106"/>
      <c r="AM29" s="83">
        <f t="shared" si="9"/>
      </c>
      <c r="AN29" s="84"/>
      <c r="AO29" s="84"/>
      <c r="AP29" s="84"/>
      <c r="AQ29" s="84"/>
      <c r="AR29" s="61"/>
      <c r="AS29" s="123"/>
      <c r="AT29" s="61"/>
      <c r="AU29" s="61"/>
    </row>
    <row r="30" spans="1:47" ht="14.25">
      <c r="A30" s="29"/>
      <c r="B30" s="160" t="s">
        <v>31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2"/>
      <c r="M30" s="35"/>
      <c r="N30" s="35"/>
      <c r="O30" s="35"/>
      <c r="P30" s="35"/>
      <c r="Q30" s="35">
        <f t="shared" si="0"/>
      </c>
      <c r="R30" s="35">
        <f t="shared" si="1"/>
      </c>
      <c r="S30" s="35">
        <f t="shared" si="2"/>
      </c>
      <c r="T30" s="35">
        <f t="shared" si="3"/>
      </c>
      <c r="U30" s="35">
        <f t="shared" si="4"/>
      </c>
      <c r="V30" s="35">
        <f t="shared" si="5"/>
      </c>
      <c r="W30" s="35">
        <f t="shared" si="6"/>
      </c>
      <c r="X30" s="35">
        <f t="shared" si="7"/>
      </c>
      <c r="Y30" s="35">
        <f t="shared" si="8"/>
      </c>
      <c r="Z30" s="12"/>
      <c r="AA30" s="12" t="s">
        <v>32</v>
      </c>
      <c r="AB30" s="12" t="s">
        <v>32</v>
      </c>
      <c r="AC30" s="12"/>
      <c r="AD30" s="12" t="s">
        <v>33</v>
      </c>
      <c r="AE30" s="12" t="s">
        <v>33</v>
      </c>
      <c r="AF30" s="12"/>
      <c r="AG30" s="12" t="s">
        <v>34</v>
      </c>
      <c r="AH30" s="12" t="s">
        <v>34</v>
      </c>
      <c r="AI30" s="12"/>
      <c r="AJ30" s="33"/>
      <c r="AK30" s="61"/>
      <c r="AL30" s="106"/>
      <c r="AM30" s="83">
        <f t="shared" si="9"/>
      </c>
      <c r="AN30" s="84"/>
      <c r="AO30" s="84"/>
      <c r="AP30" s="84"/>
      <c r="AQ30" s="84"/>
      <c r="AR30" s="61"/>
      <c r="AS30" s="123"/>
      <c r="AT30" s="61"/>
      <c r="AU30" s="61"/>
    </row>
    <row r="31" spans="1:47" ht="14.25">
      <c r="A31" s="29"/>
      <c r="B31" s="160" t="s">
        <v>35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2"/>
      <c r="M31" s="35"/>
      <c r="N31" s="35"/>
      <c r="O31" s="35"/>
      <c r="P31" s="35"/>
      <c r="Q31" s="35">
        <f t="shared" si="0"/>
      </c>
      <c r="R31" s="35">
        <f t="shared" si="1"/>
      </c>
      <c r="S31" s="35">
        <f t="shared" si="2"/>
      </c>
      <c r="T31" s="35">
        <f t="shared" si="3"/>
      </c>
      <c r="U31" s="35">
        <f t="shared" si="4"/>
      </c>
      <c r="V31" s="35">
        <f t="shared" si="5"/>
      </c>
      <c r="W31" s="35">
        <f t="shared" si="6"/>
      </c>
      <c r="X31" s="35">
        <f t="shared" si="7"/>
      </c>
      <c r="Y31" s="35">
        <f t="shared" si="8"/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33"/>
      <c r="AK31" s="61"/>
      <c r="AL31" s="106"/>
      <c r="AM31" s="83">
        <f t="shared" si="9"/>
      </c>
      <c r="AN31" s="84"/>
      <c r="AO31" s="84"/>
      <c r="AP31" s="84"/>
      <c r="AQ31" s="84"/>
      <c r="AR31" s="61"/>
      <c r="AS31" s="123"/>
      <c r="AT31" s="61"/>
      <c r="AU31" s="61"/>
    </row>
    <row r="32" spans="1:47" ht="14.25">
      <c r="A32" s="29"/>
      <c r="B32" s="160" t="s">
        <v>36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2"/>
      <c r="M32" s="35"/>
      <c r="N32" s="35"/>
      <c r="O32" s="35"/>
      <c r="P32" s="35"/>
      <c r="Q32" s="35">
        <f t="shared" si="0"/>
      </c>
      <c r="R32" s="35">
        <f t="shared" si="1"/>
      </c>
      <c r="S32" s="35">
        <f t="shared" si="2"/>
      </c>
      <c r="T32" s="35">
        <f t="shared" si="3"/>
      </c>
      <c r="U32" s="35">
        <f t="shared" si="4"/>
      </c>
      <c r="V32" s="35">
        <f t="shared" si="5"/>
      </c>
      <c r="W32" s="35">
        <f t="shared" si="6"/>
      </c>
      <c r="X32" s="35">
        <f t="shared" si="7"/>
      </c>
      <c r="Y32" s="35">
        <f t="shared" si="8"/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33"/>
      <c r="AK32" s="61"/>
      <c r="AL32" s="106"/>
      <c r="AM32" s="83">
        <f t="shared" si="9"/>
      </c>
      <c r="AN32" s="84"/>
      <c r="AO32" s="84"/>
      <c r="AP32" s="84"/>
      <c r="AQ32" s="84"/>
      <c r="AR32" s="61"/>
      <c r="AS32" s="123"/>
      <c r="AT32" s="61"/>
      <c r="AU32" s="61"/>
    </row>
    <row r="33" spans="1:47" ht="14.25">
      <c r="A33" s="29"/>
      <c r="B33" s="160" t="s">
        <v>37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2"/>
      <c r="M33" s="35"/>
      <c r="N33" s="35"/>
      <c r="O33" s="35"/>
      <c r="P33" s="35"/>
      <c r="Q33" s="35">
        <f t="shared" si="0"/>
      </c>
      <c r="R33" s="35">
        <f t="shared" si="1"/>
      </c>
      <c r="S33" s="35">
        <f t="shared" si="2"/>
      </c>
      <c r="T33" s="35">
        <f t="shared" si="3"/>
      </c>
      <c r="U33" s="35">
        <f t="shared" si="4"/>
      </c>
      <c r="V33" s="35">
        <f t="shared" si="5"/>
      </c>
      <c r="W33" s="35">
        <f t="shared" si="6"/>
      </c>
      <c r="X33" s="35">
        <f t="shared" si="7"/>
      </c>
      <c r="Y33" s="35" t="str">
        <f t="shared" si="8"/>
        <v>0</v>
      </c>
      <c r="Z33" s="170" t="s">
        <v>38</v>
      </c>
      <c r="AA33" s="170"/>
      <c r="AB33" s="170"/>
      <c r="AC33" s="170"/>
      <c r="AD33" s="170"/>
      <c r="AE33" s="170"/>
      <c r="AF33" s="170"/>
      <c r="AG33" s="170"/>
      <c r="AH33" s="170"/>
      <c r="AI33" s="170"/>
      <c r="AJ33" s="171"/>
      <c r="AK33" s="61"/>
      <c r="AL33" s="106"/>
      <c r="AM33" s="83" t="str">
        <f t="shared" si="9"/>
        <v>0</v>
      </c>
      <c r="AN33" s="84"/>
      <c r="AO33" s="84"/>
      <c r="AP33" s="84"/>
      <c r="AQ33" s="84"/>
      <c r="AR33" s="61"/>
      <c r="AS33" s="124">
        <f>SUM(AS27:AS32)</f>
        <v>0</v>
      </c>
      <c r="AT33" s="61"/>
      <c r="AU33" s="61"/>
    </row>
    <row r="34" spans="1:46" ht="15" customHeight="1">
      <c r="A34" s="29"/>
      <c r="B34" s="172" t="s">
        <v>39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4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33"/>
      <c r="AK34" s="61"/>
      <c r="AL34" s="107"/>
      <c r="AM34" s="84"/>
      <c r="AN34" s="84"/>
      <c r="AO34" s="84"/>
      <c r="AP34" s="84"/>
      <c r="AQ34" s="84"/>
      <c r="AR34" s="61"/>
      <c r="AS34" s="120"/>
      <c r="AT34" s="61"/>
    </row>
    <row r="35" spans="1:46" ht="14.25">
      <c r="A35" s="29"/>
      <c r="B35" s="176" t="s">
        <v>40</v>
      </c>
      <c r="C35" s="176"/>
      <c r="D35" s="176"/>
      <c r="E35" s="176"/>
      <c r="F35" s="40" t="s">
        <v>41</v>
      </c>
      <c r="G35" s="41"/>
      <c r="H35" s="41"/>
      <c r="I35" s="41"/>
      <c r="J35" s="42"/>
      <c r="K35" s="192" t="s">
        <v>42</v>
      </c>
      <c r="L35" s="193"/>
      <c r="M35" s="193"/>
      <c r="N35" s="193"/>
      <c r="O35" s="193"/>
      <c r="P35" s="194"/>
      <c r="Q35" s="40" t="s">
        <v>43</v>
      </c>
      <c r="R35" s="41"/>
      <c r="S35" s="42"/>
      <c r="T35" s="176" t="s">
        <v>44</v>
      </c>
      <c r="U35" s="176"/>
      <c r="V35" s="176"/>
      <c r="W35" s="176" t="s">
        <v>45</v>
      </c>
      <c r="X35" s="176"/>
      <c r="Y35" s="176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33"/>
      <c r="AK35" s="61"/>
      <c r="AL35" s="108">
        <f>CONCATENATE(M33,N33,O33,P33,Q33,R33)</f>
      </c>
      <c r="AM35" s="86">
        <f>CONCATENATE(S33,T33)</f>
      </c>
      <c r="AN35" s="86">
        <f>CONCATENATE(U33,V33)</f>
      </c>
      <c r="AO35" s="86">
        <f>W33</f>
      </c>
      <c r="AP35" s="86">
        <f>X33</f>
      </c>
      <c r="AQ35" s="86" t="str">
        <f>Y33</f>
        <v>0</v>
      </c>
      <c r="AR35" s="61"/>
      <c r="AS35" s="120"/>
      <c r="AT35" s="61"/>
    </row>
    <row r="36" spans="1:46" ht="17.25" customHeight="1">
      <c r="A36" s="29"/>
      <c r="B36" s="151" t="str">
        <f>RIGHT(AL36,LEN(AL36)-FIND(" ",AL36))</f>
        <v>NIL</v>
      </c>
      <c r="C36" s="152"/>
      <c r="D36" s="152"/>
      <c r="E36" s="153"/>
      <c r="F36" s="151" t="str">
        <f>RIGHT(AM36,LEN(AM36)-FIND(" ",AM36))</f>
        <v>NIL</v>
      </c>
      <c r="G36" s="152"/>
      <c r="H36" s="152"/>
      <c r="I36" s="152"/>
      <c r="J36" s="153"/>
      <c r="K36" s="151" t="str">
        <f>RIGHT(AN36,LEN(AN36)-FIND(" ",AN36))</f>
        <v>NIL</v>
      </c>
      <c r="L36" s="152"/>
      <c r="M36" s="152"/>
      <c r="N36" s="152"/>
      <c r="O36" s="152"/>
      <c r="P36" s="153"/>
      <c r="Q36" s="151" t="str">
        <f>RIGHT(AO36,LEN(AO36)-FIND(" ",AO36))</f>
        <v>NIL</v>
      </c>
      <c r="R36" s="152"/>
      <c r="S36" s="153"/>
      <c r="T36" s="151" t="str">
        <f>RIGHT(AP36,LEN(AP36)-FIND(" ",AP36))</f>
        <v>NIL</v>
      </c>
      <c r="U36" s="152"/>
      <c r="V36" s="153"/>
      <c r="W36" s="151">
        <f>RIGHT(AQ36,LEN(AQ36)-FIND(" ",AQ36))</f>
      </c>
      <c r="X36" s="152"/>
      <c r="Y36" s="153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33"/>
      <c r="AK36" s="61"/>
      <c r="AL36" s="109" t="str">
        <f aca="true" t="shared" si="10" ref="AL36:AQ36">IF(ISERROR(SpellNumber(AL35)),"NIL NIL",SpellNumber(AL35))</f>
        <v>NIL NIL</v>
      </c>
      <c r="AM36" s="87" t="str">
        <f t="shared" si="10"/>
        <v>NIL NIL</v>
      </c>
      <c r="AN36" s="87" t="str">
        <f t="shared" si="10"/>
        <v>NIL NIL</v>
      </c>
      <c r="AO36" s="87" t="str">
        <f t="shared" si="10"/>
        <v>NIL NIL</v>
      </c>
      <c r="AP36" s="87" t="str">
        <f t="shared" si="10"/>
        <v>NIL NIL</v>
      </c>
      <c r="AQ36" s="87" t="str">
        <f t="shared" si="10"/>
        <v>Rupees </v>
      </c>
      <c r="AR36" s="88"/>
      <c r="AS36" s="120"/>
      <c r="AT36" s="61"/>
    </row>
    <row r="37" spans="1:46" ht="14.25" customHeight="1">
      <c r="A37" s="29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66"/>
      <c r="V37" s="66"/>
      <c r="W37" s="66"/>
      <c r="X37" s="66"/>
      <c r="Y37" s="66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33"/>
      <c r="AK37" s="61"/>
      <c r="AL37" s="107"/>
      <c r="AM37" s="85"/>
      <c r="AN37" s="85"/>
      <c r="AO37" s="85"/>
      <c r="AP37" s="85"/>
      <c r="AQ37" s="85"/>
      <c r="AR37" s="89"/>
      <c r="AS37" s="120"/>
      <c r="AT37" s="89"/>
    </row>
    <row r="38" spans="1:46" ht="14.25">
      <c r="A38" s="29"/>
      <c r="B38" s="43" t="s">
        <v>46</v>
      </c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6">
        <f>AL38</f>
        <v>0</v>
      </c>
      <c r="N38" s="67"/>
      <c r="O38" s="67"/>
      <c r="P38" s="67"/>
      <c r="Q38" s="67"/>
      <c r="R38" s="68"/>
      <c r="S38" s="47" t="s">
        <v>47</v>
      </c>
      <c r="T38" s="48"/>
      <c r="U38" s="69">
        <f>AM38</f>
        <v>0</v>
      </c>
      <c r="V38" s="70"/>
      <c r="W38" s="70"/>
      <c r="X38" s="70"/>
      <c r="Y38" s="71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33"/>
      <c r="AK38" s="61"/>
      <c r="AL38" s="110"/>
      <c r="AM38" s="90"/>
      <c r="AN38" s="84"/>
      <c r="AO38" s="84"/>
      <c r="AP38" s="84"/>
      <c r="AQ38" s="84"/>
      <c r="AR38" s="61"/>
      <c r="AS38" s="120"/>
      <c r="AT38" s="61"/>
    </row>
    <row r="39" spans="1:46" ht="14.25">
      <c r="A39" s="29"/>
      <c r="B39" s="43" t="s">
        <v>48</v>
      </c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3">
        <f>AL39</f>
        <v>0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33"/>
      <c r="AK39" s="61"/>
      <c r="AL39" s="111"/>
      <c r="AM39" s="84"/>
      <c r="AN39" s="84"/>
      <c r="AO39" s="84"/>
      <c r="AP39" s="84"/>
      <c r="AQ39" s="84"/>
      <c r="AR39" s="61"/>
      <c r="AS39" s="120"/>
      <c r="AT39" s="61"/>
    </row>
    <row r="40" spans="1:46" ht="14.25">
      <c r="A40" s="29"/>
      <c r="B40" s="166" t="s">
        <v>49</v>
      </c>
      <c r="C40" s="167"/>
      <c r="D40" s="167"/>
      <c r="E40" s="167"/>
      <c r="F40" s="167"/>
      <c r="G40" s="168"/>
      <c r="H40" s="168"/>
      <c r="I40" s="168"/>
      <c r="J40" s="168"/>
      <c r="K40" s="168"/>
      <c r="L40" s="168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33"/>
      <c r="AK40" s="61"/>
      <c r="AL40" s="112"/>
      <c r="AM40" s="84"/>
      <c r="AN40" s="84"/>
      <c r="AO40" s="84"/>
      <c r="AP40" s="84"/>
      <c r="AQ40" s="84"/>
      <c r="AR40" s="61"/>
      <c r="AS40" s="120"/>
      <c r="AT40" s="61"/>
    </row>
    <row r="41" spans="1:46" ht="14.25">
      <c r="A41" s="29"/>
      <c r="B41" s="182" t="s">
        <v>50</v>
      </c>
      <c r="C41" s="182"/>
      <c r="D41" s="182"/>
      <c r="E41" s="182"/>
      <c r="F41" s="182"/>
      <c r="G41" s="69">
        <f>AL41</f>
        <v>0</v>
      </c>
      <c r="H41" s="70"/>
      <c r="I41" s="70"/>
      <c r="J41" s="70"/>
      <c r="K41" s="70"/>
      <c r="L41" s="71"/>
      <c r="M41" s="72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8"/>
      <c r="Z41" s="91" t="s">
        <v>51</v>
      </c>
      <c r="AA41" s="12"/>
      <c r="AB41" s="73"/>
      <c r="AC41" s="73"/>
      <c r="AD41" s="73"/>
      <c r="AE41" s="73"/>
      <c r="AF41" s="73"/>
      <c r="AG41" s="73"/>
      <c r="AH41" s="73"/>
      <c r="AI41" s="73"/>
      <c r="AJ41" s="33"/>
      <c r="AK41" s="61"/>
      <c r="AL41" s="110"/>
      <c r="AM41" s="84"/>
      <c r="AN41" s="84"/>
      <c r="AO41" s="84"/>
      <c r="AP41" s="84"/>
      <c r="AQ41" s="84"/>
      <c r="AR41" s="61"/>
      <c r="AS41" s="120"/>
      <c r="AT41" s="61"/>
    </row>
    <row r="42" spans="1:46" ht="29.25" customHeight="1" thickBot="1">
      <c r="A42" s="79"/>
      <c r="B42" s="183" t="s">
        <v>52</v>
      </c>
      <c r="C42" s="184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80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61"/>
      <c r="AL42" s="112"/>
      <c r="AM42" s="84"/>
      <c r="AN42" s="84"/>
      <c r="AO42" s="84"/>
      <c r="AP42" s="84"/>
      <c r="AQ42" s="84"/>
      <c r="AR42" s="61"/>
      <c r="AS42" s="120"/>
      <c r="AT42" s="61"/>
    </row>
    <row r="43" spans="1:45" ht="31.5" customHeight="1">
      <c r="A43" s="29"/>
      <c r="B43" s="163" t="s">
        <v>53</v>
      </c>
      <c r="C43" s="164"/>
      <c r="D43" s="164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33"/>
      <c r="AL43" s="104"/>
      <c r="AM43" s="3"/>
      <c r="AN43" s="3"/>
      <c r="AO43" s="3"/>
      <c r="AP43" s="3"/>
      <c r="AQ43" s="3"/>
      <c r="AS43" s="120"/>
    </row>
    <row r="44" spans="1:45" ht="14.25">
      <c r="A44" s="29"/>
      <c r="B44" s="132" t="s">
        <v>54</v>
      </c>
      <c r="C44" s="132"/>
      <c r="D44" s="132"/>
      <c r="E44" s="132"/>
      <c r="F44" s="35">
        <f>MID(AL12,1,1)</f>
      </c>
      <c r="G44" s="35">
        <f>MID(AL12,2,1)</f>
      </c>
      <c r="H44" s="35">
        <f>MID(AL12,3,1)</f>
      </c>
      <c r="I44" s="35">
        <f>MID(AL12,4,1)</f>
      </c>
      <c r="J44" s="35">
        <f>MID(AL12,5,1)</f>
      </c>
      <c r="K44" s="35">
        <f>MID(AL12,6,1)</f>
      </c>
      <c r="L44" s="35">
        <f>MID(AL12,7,1)</f>
      </c>
      <c r="M44" s="35">
        <f>MID(AL12,8,1)</f>
      </c>
      <c r="N44" s="35">
        <f>MID(AL12,9,1)</f>
      </c>
      <c r="O44" s="35">
        <f>MID(AL12,10,1)</f>
      </c>
      <c r="P44" s="73"/>
      <c r="Q44" s="73"/>
      <c r="R44" s="73"/>
      <c r="S44" s="73"/>
      <c r="T44" s="73"/>
      <c r="U44" s="73"/>
      <c r="V44" s="73"/>
      <c r="W44" s="73"/>
      <c r="X44" s="73"/>
      <c r="Y44" s="74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33"/>
      <c r="AL44" s="113"/>
      <c r="AM44" s="3"/>
      <c r="AN44" s="3"/>
      <c r="AO44" s="3"/>
      <c r="AP44" s="3"/>
      <c r="AQ44" s="3"/>
      <c r="AS44" s="120"/>
    </row>
    <row r="45" spans="1:45" ht="11.25" customHeight="1">
      <c r="A45" s="29"/>
      <c r="B45" s="12"/>
      <c r="C45" s="12"/>
      <c r="D45" s="12"/>
      <c r="E45" s="12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5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33"/>
      <c r="AL45" s="113"/>
      <c r="AM45" s="3"/>
      <c r="AN45" s="3"/>
      <c r="AO45" s="3"/>
      <c r="AP45" s="3"/>
      <c r="AQ45" s="3"/>
      <c r="AS45" s="120"/>
    </row>
    <row r="46" spans="1:45" ht="14.25">
      <c r="A46" s="29"/>
      <c r="B46" s="49" t="s">
        <v>55</v>
      </c>
      <c r="C46" s="12"/>
      <c r="D46" s="12"/>
      <c r="E46" s="12"/>
      <c r="F46" s="73"/>
      <c r="G46" s="69">
        <f>AL15</f>
        <v>0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8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33"/>
      <c r="AL46" s="113"/>
      <c r="AM46" s="3"/>
      <c r="AN46" s="3"/>
      <c r="AO46" s="3"/>
      <c r="AP46" s="3"/>
      <c r="AQ46" s="3"/>
      <c r="AS46" s="120"/>
    </row>
    <row r="47" spans="1:45" ht="14.25">
      <c r="A47" s="29"/>
      <c r="B47" s="51"/>
      <c r="C47" s="51"/>
      <c r="D47" s="51"/>
      <c r="E47" s="51"/>
      <c r="F47" s="51"/>
      <c r="G47" s="152" t="s">
        <v>56</v>
      </c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3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33"/>
      <c r="AL47" s="104"/>
      <c r="AM47" s="3"/>
      <c r="AN47" s="3"/>
      <c r="AO47" s="3"/>
      <c r="AP47" s="3"/>
      <c r="AQ47" s="3"/>
      <c r="AS47" s="120"/>
    </row>
    <row r="48" spans="1:45" ht="14.25">
      <c r="A48" s="29"/>
      <c r="B48" s="52" t="s">
        <v>57</v>
      </c>
      <c r="C48" s="53"/>
      <c r="D48" s="54"/>
      <c r="E48" s="54"/>
      <c r="F48" s="54"/>
      <c r="G48" s="54"/>
      <c r="H48" s="54"/>
      <c r="I48" s="54"/>
      <c r="J48" s="54"/>
      <c r="K48" s="69">
        <f>AL48</f>
        <v>0</v>
      </c>
      <c r="L48" s="67"/>
      <c r="M48" s="67"/>
      <c r="N48" s="67"/>
      <c r="O48" s="67"/>
      <c r="P48" s="68"/>
      <c r="Q48" s="179" t="s">
        <v>58</v>
      </c>
      <c r="R48" s="179"/>
      <c r="S48" s="179"/>
      <c r="T48" s="72" t="str">
        <f>CONCATENATE(AL49,AM48)</f>
        <v>0/-</v>
      </c>
      <c r="U48" s="67"/>
      <c r="V48" s="67"/>
      <c r="W48" s="67"/>
      <c r="X48" s="67"/>
      <c r="Y48" s="68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33"/>
      <c r="AL48" s="114">
        <f>AL38</f>
        <v>0</v>
      </c>
      <c r="AM48" s="7" t="s">
        <v>66</v>
      </c>
      <c r="AN48" s="3"/>
      <c r="AO48" s="3"/>
      <c r="AP48" s="3"/>
      <c r="AQ48" s="3"/>
      <c r="AS48" s="120"/>
    </row>
    <row r="49" spans="1:45" ht="27" customHeight="1">
      <c r="A49" s="29"/>
      <c r="B49" s="172" t="s">
        <v>59</v>
      </c>
      <c r="C49" s="180"/>
      <c r="D49" s="180"/>
      <c r="E49" s="180"/>
      <c r="F49" s="181"/>
      <c r="G49" s="195" t="str">
        <f>IF(ISERROR(CONCATENATE(AM49,AN49)),"",CONCATENATE(AM49,AN49))</f>
        <v>Rupees  Only</v>
      </c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7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33"/>
      <c r="AL49" s="115" t="str">
        <f>CONCATENATE(AL35,AM35,AN35,AO35,AP35,AQ35)</f>
        <v>0</v>
      </c>
      <c r="AM49" s="6" t="str">
        <f>SpellNumber(AL49)</f>
        <v>Rupees </v>
      </c>
      <c r="AN49" s="5" t="s">
        <v>65</v>
      </c>
      <c r="AO49" s="3"/>
      <c r="AP49" s="3"/>
      <c r="AQ49" s="3"/>
      <c r="AS49" s="120"/>
    </row>
    <row r="50" spans="1:45" ht="14.25">
      <c r="A50" s="29"/>
      <c r="B50" s="198" t="s">
        <v>48</v>
      </c>
      <c r="C50" s="198"/>
      <c r="D50" s="198"/>
      <c r="E50" s="198"/>
      <c r="F50" s="198"/>
      <c r="G50" s="72">
        <f>AL50</f>
        <v>0</v>
      </c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8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33"/>
      <c r="AL50" s="115">
        <f>AL39</f>
        <v>0</v>
      </c>
      <c r="AM50" s="3"/>
      <c r="AN50" s="3"/>
      <c r="AO50" s="3"/>
      <c r="AP50" s="3"/>
      <c r="AQ50" s="3"/>
      <c r="AS50" s="120"/>
    </row>
    <row r="51" spans="1:45" ht="14.25">
      <c r="A51" s="29"/>
      <c r="B51" s="179" t="s">
        <v>49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33"/>
      <c r="AL51" s="104"/>
      <c r="AM51" s="3"/>
      <c r="AN51" s="3"/>
      <c r="AO51" s="3"/>
      <c r="AP51" s="3"/>
      <c r="AQ51" s="3"/>
      <c r="AS51" s="120"/>
    </row>
    <row r="52" spans="1:45" ht="24.75" customHeight="1">
      <c r="A52" s="29"/>
      <c r="B52" s="55" t="s">
        <v>60</v>
      </c>
      <c r="C52" s="55"/>
      <c r="D52" s="55"/>
      <c r="E52" s="55"/>
      <c r="F52" s="55"/>
      <c r="G52" s="177"/>
      <c r="H52" s="177"/>
      <c r="I52" s="177"/>
      <c r="J52" s="177"/>
      <c r="K52" s="177"/>
      <c r="L52" s="177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66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33"/>
      <c r="AL52" s="104"/>
      <c r="AM52" s="3"/>
      <c r="AN52" s="3"/>
      <c r="AO52" s="3"/>
      <c r="AP52" s="3"/>
      <c r="AQ52" s="3"/>
      <c r="AS52" s="120"/>
    </row>
    <row r="53" spans="1:45" ht="14.25">
      <c r="A53" s="29"/>
      <c r="B53" s="56" t="s">
        <v>61</v>
      </c>
      <c r="C53" s="56"/>
      <c r="D53" s="56"/>
      <c r="E53" s="56"/>
      <c r="F53" s="56"/>
      <c r="G53" s="49"/>
      <c r="H53" s="49"/>
      <c r="I53" s="49"/>
      <c r="J53" s="49"/>
      <c r="K53" s="49"/>
      <c r="L53" s="56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8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33"/>
      <c r="AL53" s="104"/>
      <c r="AM53" s="3"/>
      <c r="AN53" s="3"/>
      <c r="AO53" s="3"/>
      <c r="AP53" s="3"/>
      <c r="AQ53" s="3"/>
      <c r="AS53" s="120"/>
    </row>
    <row r="54" spans="1:45" ht="14.25">
      <c r="A54" s="29"/>
      <c r="B54" s="56" t="s">
        <v>62</v>
      </c>
      <c r="C54" s="56"/>
      <c r="D54" s="56"/>
      <c r="E54" s="56"/>
      <c r="F54" s="56"/>
      <c r="G54" s="56"/>
      <c r="H54" s="117"/>
      <c r="I54" s="49"/>
      <c r="J54" s="49"/>
      <c r="K54" s="49"/>
      <c r="L54" s="49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8"/>
      <c r="Z54" s="12" t="s">
        <v>51</v>
      </c>
      <c r="AA54" s="12"/>
      <c r="AB54" s="73"/>
      <c r="AC54" s="73"/>
      <c r="AD54" s="73"/>
      <c r="AE54" s="73"/>
      <c r="AF54" s="73"/>
      <c r="AG54" s="73"/>
      <c r="AH54" s="73"/>
      <c r="AI54" s="73"/>
      <c r="AJ54" s="33"/>
      <c r="AL54" s="104"/>
      <c r="AM54" s="3"/>
      <c r="AN54" s="3"/>
      <c r="AO54" s="3"/>
      <c r="AP54" s="3"/>
      <c r="AQ54" s="3"/>
      <c r="AS54" s="120"/>
    </row>
    <row r="55" spans="1:45" ht="14.25">
      <c r="A55" s="29"/>
      <c r="B55" s="186" t="s">
        <v>63</v>
      </c>
      <c r="C55" s="186"/>
      <c r="D55" s="186"/>
      <c r="E55" s="186"/>
      <c r="F55" s="186"/>
      <c r="G55" s="186"/>
      <c r="H55" s="186"/>
      <c r="I55" s="186"/>
      <c r="J55" s="35">
        <f>MID(AL8,1,1)</f>
      </c>
      <c r="K55" s="35">
        <f>MID(AL8,2,1)</f>
      </c>
      <c r="L55" s="35">
        <f>MID(AL8,3,1)</f>
      </c>
      <c r="M55" s="35">
        <f>MID(AL8,4,1)</f>
      </c>
      <c r="N55" s="20" t="s">
        <v>10</v>
      </c>
      <c r="O55" s="35">
        <f>MID(AL8,6,1)</f>
      </c>
      <c r="P55" s="35">
        <f>MID(AL8,7,1)</f>
      </c>
      <c r="Q55" s="132"/>
      <c r="R55" s="132"/>
      <c r="S55" s="132"/>
      <c r="T55" s="132"/>
      <c r="U55" s="132"/>
      <c r="V55" s="132"/>
      <c r="W55" s="132"/>
      <c r="X55" s="132"/>
      <c r="Y55" s="187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33"/>
      <c r="AL55" s="104"/>
      <c r="AM55" s="3"/>
      <c r="AN55" s="3"/>
      <c r="AO55" s="3"/>
      <c r="AP55" s="3"/>
      <c r="AQ55" s="3"/>
      <c r="AS55" s="120"/>
    </row>
    <row r="56" spans="1:45" ht="14.25">
      <c r="A56" s="50"/>
      <c r="B56" s="57"/>
      <c r="C56" s="57"/>
      <c r="D56" s="57"/>
      <c r="E56" s="57"/>
      <c r="F56" s="57"/>
      <c r="G56" s="57"/>
      <c r="H56" s="57"/>
      <c r="I56" s="57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  <c r="AL56" s="104"/>
      <c r="AM56" s="3"/>
      <c r="AN56" s="3"/>
      <c r="AO56" s="3"/>
      <c r="AP56" s="3"/>
      <c r="AQ56" s="3"/>
      <c r="AS56" s="120"/>
    </row>
    <row r="57" spans="1:43" ht="14.25">
      <c r="A57" s="2"/>
      <c r="AL57" s="104"/>
      <c r="AM57" s="3"/>
      <c r="AN57" s="3"/>
      <c r="AO57" s="3"/>
      <c r="AP57" s="3"/>
      <c r="AQ57" s="3"/>
    </row>
    <row r="58" spans="1:43" ht="14.25">
      <c r="A58" s="2"/>
      <c r="AL58" s="3"/>
      <c r="AM58" s="3"/>
      <c r="AN58" s="3"/>
      <c r="AO58" s="3"/>
      <c r="AP58" s="3"/>
      <c r="AQ58" s="3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</sheetData>
  <sheetProtection password="C7F0" sheet="1" objects="1" scenarios="1"/>
  <mergeCells count="58">
    <mergeCell ref="B55:I55"/>
    <mergeCell ref="Q55:Y55"/>
    <mergeCell ref="Q20:AC20"/>
    <mergeCell ref="B35:E35"/>
    <mergeCell ref="K35:P35"/>
    <mergeCell ref="G47:Y47"/>
    <mergeCell ref="G49:Y49"/>
    <mergeCell ref="B36:E36"/>
    <mergeCell ref="B50:F50"/>
    <mergeCell ref="B51:Y51"/>
    <mergeCell ref="G52:L52"/>
    <mergeCell ref="M52:Y52"/>
    <mergeCell ref="Q48:S48"/>
    <mergeCell ref="B49:F49"/>
    <mergeCell ref="F36:J36"/>
    <mergeCell ref="K36:P36"/>
    <mergeCell ref="Q36:S36"/>
    <mergeCell ref="B44:E44"/>
    <mergeCell ref="B41:F41"/>
    <mergeCell ref="B42:Y42"/>
    <mergeCell ref="B43:Y43"/>
    <mergeCell ref="B40:Y40"/>
    <mergeCell ref="Z33:AJ33"/>
    <mergeCell ref="T36:V36"/>
    <mergeCell ref="W36:Y36"/>
    <mergeCell ref="B34:L34"/>
    <mergeCell ref="M34:Y34"/>
    <mergeCell ref="T35:V35"/>
    <mergeCell ref="W35:Y35"/>
    <mergeCell ref="B28:L28"/>
    <mergeCell ref="B29:L29"/>
    <mergeCell ref="B30:L30"/>
    <mergeCell ref="B31:L31"/>
    <mergeCell ref="B32:L32"/>
    <mergeCell ref="B33:L33"/>
    <mergeCell ref="B24:L24"/>
    <mergeCell ref="R24:AG24"/>
    <mergeCell ref="B26:L26"/>
    <mergeCell ref="M26:Y26"/>
    <mergeCell ref="Z26:AJ26"/>
    <mergeCell ref="B27:L27"/>
    <mergeCell ref="Z27:AJ27"/>
    <mergeCell ref="B22:L22"/>
    <mergeCell ref="R22:AG22"/>
    <mergeCell ref="A9:H9"/>
    <mergeCell ref="A10:H10"/>
    <mergeCell ref="B23:L23"/>
    <mergeCell ref="R23:AG23"/>
    <mergeCell ref="A4:S4"/>
    <mergeCell ref="T4:AI4"/>
    <mergeCell ref="A5:S5"/>
    <mergeCell ref="T5:AI5"/>
    <mergeCell ref="A6:H6"/>
    <mergeCell ref="B21:AJ21"/>
    <mergeCell ref="I6:AA6"/>
    <mergeCell ref="A7:H7"/>
    <mergeCell ref="AC7:AI7"/>
    <mergeCell ref="A8:H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38"/>
  <sheetViews>
    <sheetView zoomScale="96" zoomScaleNormal="96" zoomScalePageLayoutView="0" workbookViewId="0" topLeftCell="A1">
      <selection activeCell="A2" sqref="A2"/>
    </sheetView>
  </sheetViews>
  <sheetFormatPr defaultColWidth="0" defaultRowHeight="15" zeroHeight="1"/>
  <cols>
    <col min="1" max="1" width="60.421875" style="0" customWidth="1"/>
    <col min="2" max="2" width="9.140625" style="0" customWidth="1"/>
    <col min="3" max="3" width="17.28125" style="0" customWidth="1"/>
    <col min="4" max="4" width="9.140625" style="0" customWidth="1"/>
    <col min="5" max="16384" width="0" style="0" hidden="1" customWidth="1"/>
  </cols>
  <sheetData>
    <row r="1" ht="14.25">
      <c r="A1" t="s">
        <v>109</v>
      </c>
    </row>
    <row r="2" ht="14.25" hidden="1">
      <c r="A2" s="126" t="s">
        <v>74</v>
      </c>
    </row>
    <row r="3" spans="1:3" ht="14.25" hidden="1">
      <c r="A3" s="126" t="s">
        <v>75</v>
      </c>
      <c r="C3" t="s">
        <v>139</v>
      </c>
    </row>
    <row r="4" spans="1:3" ht="14.25" hidden="1">
      <c r="A4" s="126" t="s">
        <v>76</v>
      </c>
      <c r="C4" t="s">
        <v>137</v>
      </c>
    </row>
    <row r="5" spans="1:3" ht="14.25" hidden="1">
      <c r="A5" s="126" t="s">
        <v>77</v>
      </c>
      <c r="C5" t="s">
        <v>136</v>
      </c>
    </row>
    <row r="6" spans="1:3" ht="14.25" hidden="1">
      <c r="A6" s="126" t="s">
        <v>78</v>
      </c>
      <c r="C6" t="s">
        <v>135</v>
      </c>
    </row>
    <row r="7" spans="1:3" ht="14.25" hidden="1">
      <c r="A7" s="126" t="s">
        <v>79</v>
      </c>
      <c r="C7" t="s">
        <v>133</v>
      </c>
    </row>
    <row r="8" spans="1:3" ht="14.25" hidden="1">
      <c r="A8" s="126" t="s">
        <v>80</v>
      </c>
      <c r="C8" t="s">
        <v>131</v>
      </c>
    </row>
    <row r="9" spans="1:3" ht="14.25" hidden="1">
      <c r="A9" s="126" t="s">
        <v>81</v>
      </c>
      <c r="C9" t="s">
        <v>130</v>
      </c>
    </row>
    <row r="10" spans="1:3" ht="14.25" hidden="1">
      <c r="A10" s="126" t="s">
        <v>82</v>
      </c>
      <c r="C10" t="s">
        <v>72</v>
      </c>
    </row>
    <row r="11" spans="1:3" ht="14.25" hidden="1">
      <c r="A11" s="126" t="s">
        <v>83</v>
      </c>
      <c r="C11" t="s">
        <v>71</v>
      </c>
    </row>
    <row r="12" spans="1:3" ht="14.25" hidden="1">
      <c r="A12" s="126" t="s">
        <v>84</v>
      </c>
      <c r="C12" t="s">
        <v>70</v>
      </c>
    </row>
    <row r="13" spans="1:3" ht="14.25" hidden="1">
      <c r="A13" s="126" t="s">
        <v>85</v>
      </c>
      <c r="C13" t="s">
        <v>69</v>
      </c>
    </row>
    <row r="14" spans="1:3" ht="14.25" hidden="1">
      <c r="A14" s="126" t="s">
        <v>86</v>
      </c>
      <c r="C14" t="s">
        <v>67</v>
      </c>
    </row>
    <row r="15" ht="14.25" hidden="1">
      <c r="A15" s="126" t="s">
        <v>87</v>
      </c>
    </row>
    <row r="16" ht="14.25" hidden="1">
      <c r="A16" s="126" t="s">
        <v>88</v>
      </c>
    </row>
    <row r="17" ht="14.25" hidden="1">
      <c r="A17" s="126" t="s">
        <v>89</v>
      </c>
    </row>
    <row r="18" ht="14.25" hidden="1">
      <c r="A18" s="126" t="s">
        <v>90</v>
      </c>
    </row>
    <row r="19" ht="14.25" hidden="1">
      <c r="A19" s="126" t="s">
        <v>91</v>
      </c>
    </row>
    <row r="20" ht="14.25" hidden="1">
      <c r="A20" s="126" t="s">
        <v>138</v>
      </c>
    </row>
    <row r="21" ht="14.25" hidden="1">
      <c r="A21" s="126" t="s">
        <v>92</v>
      </c>
    </row>
    <row r="22" ht="14.25" hidden="1">
      <c r="A22" s="126" t="s">
        <v>93</v>
      </c>
    </row>
    <row r="23" ht="14.25" hidden="1">
      <c r="A23" s="126" t="s">
        <v>94</v>
      </c>
    </row>
    <row r="24" ht="14.25" hidden="1">
      <c r="A24" s="126" t="s">
        <v>95</v>
      </c>
    </row>
    <row r="25" ht="14.25" hidden="1">
      <c r="A25" s="126" t="s">
        <v>96</v>
      </c>
    </row>
    <row r="26" ht="14.25" hidden="1">
      <c r="A26" s="126" t="s">
        <v>97</v>
      </c>
    </row>
    <row r="27" ht="14.25" hidden="1">
      <c r="A27" s="126" t="s">
        <v>98</v>
      </c>
    </row>
    <row r="28" ht="14.25" hidden="1">
      <c r="A28" s="126" t="s">
        <v>99</v>
      </c>
    </row>
    <row r="29" ht="14.25" hidden="1">
      <c r="A29" s="126" t="s">
        <v>100</v>
      </c>
    </row>
    <row r="30" ht="14.25" hidden="1">
      <c r="A30" s="126" t="s">
        <v>101</v>
      </c>
    </row>
    <row r="31" ht="14.25" hidden="1">
      <c r="A31" s="126" t="s">
        <v>102</v>
      </c>
    </row>
    <row r="32" ht="14.25" hidden="1">
      <c r="A32" s="126" t="s">
        <v>103</v>
      </c>
    </row>
    <row r="33" ht="14.25" hidden="1">
      <c r="A33" s="126" t="s">
        <v>104</v>
      </c>
    </row>
    <row r="34" ht="14.25" hidden="1">
      <c r="A34" s="126" t="s">
        <v>134</v>
      </c>
    </row>
    <row r="35" ht="14.25" hidden="1">
      <c r="A35" s="126" t="s">
        <v>105</v>
      </c>
    </row>
    <row r="36" ht="14.25" hidden="1">
      <c r="A36" s="126" t="s">
        <v>106</v>
      </c>
    </row>
    <row r="37" ht="14.25" hidden="1">
      <c r="A37" s="126" t="s">
        <v>107</v>
      </c>
    </row>
    <row r="38" ht="14.25" hidden="1">
      <c r="A38" s="126" t="s">
        <v>108</v>
      </c>
    </row>
    <row r="51" ht="14.25"/>
  </sheetData>
  <sheetProtection password="C7F0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4" sqref="B14"/>
    </sheetView>
  </sheetViews>
  <sheetFormatPr defaultColWidth="0" defaultRowHeight="15"/>
  <cols>
    <col min="1" max="1" width="16.28125" style="0" bestFit="1" customWidth="1"/>
    <col min="2" max="2" width="42.7109375" style="0" customWidth="1"/>
    <col min="3" max="3" width="44.421875" style="0" customWidth="1"/>
    <col min="4" max="4" width="34.8515625" style="0" customWidth="1"/>
    <col min="5" max="5" width="25.140625" style="0" customWidth="1"/>
    <col min="6" max="6" width="12.00390625" style="0" customWidth="1"/>
    <col min="7" max="7" width="18.140625" style="0" customWidth="1"/>
    <col min="8" max="8" width="9.140625" style="0" hidden="1" customWidth="1"/>
    <col min="9" max="9" width="14.140625" style="0" hidden="1" customWidth="1"/>
    <col min="10" max="10" width="17.7109375" style="0" hidden="1" customWidth="1"/>
    <col min="11" max="11" width="15.28125" style="0" hidden="1" customWidth="1"/>
    <col min="12" max="15" width="9.140625" style="0" hidden="1" customWidth="1"/>
    <col min="16" max="16" width="11.00390625" style="0" hidden="1" customWidth="1"/>
    <col min="17" max="18" width="9.140625" style="0" hidden="1" customWidth="1"/>
    <col min="19" max="16384" width="0" style="0" hidden="1" customWidth="1"/>
  </cols>
  <sheetData>
    <row r="1" spans="1:16" ht="49.5" customHeight="1">
      <c r="A1" s="118" t="s">
        <v>54</v>
      </c>
      <c r="B1" s="119" t="s">
        <v>129</v>
      </c>
      <c r="C1" s="118" t="s">
        <v>117</v>
      </c>
      <c r="D1" s="118" t="s">
        <v>118</v>
      </c>
      <c r="E1" s="118" t="s">
        <v>119</v>
      </c>
      <c r="F1" s="118" t="s">
        <v>121</v>
      </c>
      <c r="G1" s="118" t="s">
        <v>120</v>
      </c>
      <c r="I1" s="94" t="s">
        <v>122</v>
      </c>
      <c r="J1" s="93" t="s">
        <v>54</v>
      </c>
      <c r="K1" s="93" t="s">
        <v>116</v>
      </c>
      <c r="L1" s="93" t="s">
        <v>117</v>
      </c>
      <c r="M1" s="93" t="s">
        <v>118</v>
      </c>
      <c r="N1" s="93" t="s">
        <v>119</v>
      </c>
      <c r="O1" s="93" t="s">
        <v>121</v>
      </c>
      <c r="P1" s="93" t="s">
        <v>120</v>
      </c>
    </row>
    <row r="2" spans="9:16" ht="14.25">
      <c r="I2" s="95" t="s">
        <v>128</v>
      </c>
      <c r="J2" s="95" t="e">
        <f>VLOOKUP(I2,A2:G5000,1,FALSE)</f>
        <v>#N/A</v>
      </c>
      <c r="K2" s="95" t="e">
        <f>VLOOKUP(I2,A2:G5000,2,FALSE)</f>
        <v>#N/A</v>
      </c>
      <c r="L2" s="95" t="e">
        <f>VLOOKUP(I2,A2:G5000,3,FALSE)</f>
        <v>#N/A</v>
      </c>
      <c r="M2" s="95" t="e">
        <f>VLOOKUP(I2,A2:G5000,4,FALSE)</f>
        <v>#N/A</v>
      </c>
      <c r="N2" s="95" t="e">
        <f>VLOOKUP(I2,A2:G5000,5,FALSE)</f>
        <v>#N/A</v>
      </c>
      <c r="O2" s="95" t="e">
        <f>VLOOKUP(I2,A2:G5000,6,FALSE)</f>
        <v>#N/A</v>
      </c>
      <c r="P2" s="95" t="e">
        <f>VLOOKUP(I2,A2:G5000,7,FALSE)</f>
        <v>#N/A</v>
      </c>
    </row>
    <row r="4" ht="14.25">
      <c r="B4" s="92"/>
    </row>
  </sheetData>
  <sheetProtection password="C7F0" sheet="1" objects="1" scenarios="1"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E4:E4"/>
  <sheetViews>
    <sheetView showGridLines="0" tabSelected="1" zoomScalePageLayoutView="0" workbookViewId="0" topLeftCell="A1">
      <selection activeCell="M11" sqref="M11"/>
    </sheetView>
  </sheetViews>
  <sheetFormatPr defaultColWidth="0" defaultRowHeight="15" zeroHeight="1"/>
  <cols>
    <col min="1" max="19" width="9.140625" style="0" customWidth="1"/>
    <col min="20" max="16384" width="0" style="0" hidden="1" customWidth="1"/>
  </cols>
  <sheetData>
    <row r="1" ht="14.25"/>
    <row r="2" ht="14.25"/>
    <row r="3" ht="14.25"/>
    <row r="4" ht="28.5">
      <c r="E4" s="125" t="s">
        <v>132</v>
      </c>
    </row>
    <row r="5" ht="14.25"/>
    <row r="6" ht="14.2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4.25"/>
    <row r="20" ht="14.25"/>
    <row r="21" ht="14.25"/>
    <row r="22" ht="14.25"/>
    <row r="23" ht="14.25"/>
  </sheetData>
  <sheetProtection password="C7F0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lohani</cp:lastModifiedBy>
  <cp:lastPrinted>2012-10-16T14:52:29Z</cp:lastPrinted>
  <dcterms:created xsi:type="dcterms:W3CDTF">2012-02-16T10:46:59Z</dcterms:created>
  <dcterms:modified xsi:type="dcterms:W3CDTF">2022-05-15T08:18:33Z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